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340" windowHeight="6300" activeTab="4"/>
  </bookViews>
  <sheets>
    <sheet name="PL" sheetId="1" r:id="rId1"/>
    <sheet name="BS" sheetId="2" r:id="rId2"/>
    <sheet name="EQUITY" sheetId="3" r:id="rId3"/>
    <sheet name="CASH" sheetId="4" r:id="rId4"/>
    <sheet name="NOTES" sheetId="5" r:id="rId5"/>
  </sheets>
  <definedNames>
    <definedName name="_xlnm.Print_Area" localSheetId="1">'BS'!$A$1:$H$61</definedName>
    <definedName name="_xlnm.Print_Area" localSheetId="4">'NOTES'!$A$1:$I$269</definedName>
    <definedName name="_xlnm.Print_Area" localSheetId="0">'PL'!$A$1:$E$54</definedName>
    <definedName name="_xlnm.Print_Titles" localSheetId="2">'EQUITY'!$1:$11</definedName>
  </definedNames>
  <calcPr fullCalcOnLoad="1"/>
</workbook>
</file>

<file path=xl/sharedStrings.xml><?xml version="1.0" encoding="utf-8"?>
<sst xmlns="http://schemas.openxmlformats.org/spreadsheetml/2006/main" count="476" uniqueCount="352">
  <si>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</si>
  <si>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</si>
  <si>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</si>
  <si>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</si>
  <si>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</si>
  <si>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</si>
  <si>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</si>
  <si>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</si>
  <si>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</si>
  <si>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</si>
  <si>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</si>
  <si>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</si>
  <si>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</si>
  <si>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</si>
  <si>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</si>
  <si>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</si>
  <si>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</si>
  <si>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</si>
  <si>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</si>
  <si>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</si>
  <si>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</si>
  <si>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</si>
  <si>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</si>
  <si>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</si>
  <si>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</si>
  <si>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</si>
  <si>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</si>
  <si>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</si>
  <si>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</si>
  <si>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</si>
  <si>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</si>
  <si>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</si>
  <si>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</si>
  <si>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</si>
  <si>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</si>
  <si>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</si>
  <si>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</si>
  <si>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</si>
  <si>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</si>
  <si>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</si>
  <si>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</si>
  <si>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</si>
  <si>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</si>
  <si>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</si>
  <si>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</si>
  <si>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</si>
  <si>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</si>
  <si>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</si>
  <si>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</si>
  <si>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</si>
  <si>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</si>
  <si>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</si>
  <si>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</si>
  <si>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</si>
  <si>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</si>
  <si>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</si>
  <si>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</si>
  <si>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</si>
  <si>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</si>
  <si>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</si>
  <si>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</si>
  <si>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</si>
  <si>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</si>
  <si>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</si>
  <si>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</si>
  <si>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</si>
  <si>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</si>
  <si>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</si>
  <si>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</si>
  <si>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</si>
  <si>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</si>
  <si>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</si>
  <si>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</si>
  <si>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</si>
  <si>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</si>
  <si>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</si>
  <si>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</si>
  <si>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</si>
  <si>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</si>
  <si>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</si>
  <si>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</si>
  <si>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</si>
  <si>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</si>
  <si>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</si>
  <si>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</si>
  <si>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t>
  </si>
  <si>
    <t>RM' 000</t>
  </si>
  <si>
    <t>Changes in the Composition of the Group</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</si>
  <si>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</si>
  <si>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</si>
  <si>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</si>
  <si>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</si>
  <si>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</si>
  <si>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</si>
  <si>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</si>
  <si>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</si>
  <si>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</si>
  <si>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</si>
  <si>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</si>
  <si>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</si>
  <si>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</si>
  <si>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</si>
  <si>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</si>
  <si>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</si>
  <si>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</si>
  <si>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</si>
  <si>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</si>
  <si>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</si>
  <si>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</si>
  <si>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</si>
  <si>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</si>
  <si>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</si>
  <si>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</si>
  <si>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</si>
  <si>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</si>
  <si>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</si>
  <si>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</si>
  <si>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</si>
  <si>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</si>
  <si>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</si>
  <si>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</si>
  <si>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</si>
  <si>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</si>
  <si>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</si>
  <si>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</si>
  <si>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</si>
  <si>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</si>
  <si>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</si>
  <si>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</si>
  <si>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</si>
  <si>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</si>
  <si>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</si>
  <si>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</si>
  <si>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</si>
  <si>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</si>
  <si>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</si>
  <si>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</si>
  <si>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</si>
  <si>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</si>
  <si>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</si>
  <si>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</si>
  <si>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Treasury Shares</t>
  </si>
  <si>
    <t>Noor Azwah binti Samsudin</t>
  </si>
  <si>
    <t>e)</t>
  </si>
  <si>
    <t>With CCM Pharma Sdn Bhd, a company in which Chemical Company of Malaysia Berhad has a direct interest of 100.0%</t>
  </si>
  <si>
    <t>Net assets per share (RM)</t>
  </si>
  <si>
    <t>Trade &amp; Other Receivables</t>
  </si>
  <si>
    <t xml:space="preserve"> </t>
  </si>
  <si>
    <t xml:space="preserve"> &lt;----   Non-distributable -----&gt;</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</si>
  <si>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</si>
  <si>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</si>
  <si>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</si>
  <si>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</si>
  <si>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Sales by operating sector :-</t>
  </si>
  <si>
    <t>Sales</t>
  </si>
  <si>
    <t>Local</t>
  </si>
  <si>
    <t>Export</t>
  </si>
  <si>
    <t>Details of Group's borrowings are as follows :-</t>
  </si>
  <si>
    <t>Disclosure of Realised and Unrealised</t>
  </si>
  <si>
    <t xml:space="preserve"> - Unrealised</t>
  </si>
  <si>
    <t>Less: Consolidation adjustments</t>
  </si>
  <si>
    <t>Total retained profits:</t>
  </si>
  <si>
    <t>Total retained profit</t>
  </si>
  <si>
    <t>Current year
to date</t>
  </si>
  <si>
    <t>There are no issuance, cancellations, repurchases, resale and repayments of debts and equity securities for the financial period under review.</t>
  </si>
  <si>
    <t>Profit before tax (PBT)</t>
  </si>
  <si>
    <t>Profit after tax (PAT)</t>
  </si>
  <si>
    <t>Transfer to deferred tax</t>
  </si>
  <si>
    <t>Current - unsecured</t>
  </si>
  <si>
    <t>Non-current - unsecured</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</si>
  <si>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</si>
  <si>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</si>
  <si>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</si>
  <si>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</si>
  <si>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</si>
  <si>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</si>
  <si>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</si>
  <si>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</si>
  <si>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</si>
  <si>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</si>
  <si>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</si>
  <si>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</si>
  <si>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</si>
  <si>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</si>
  <si>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</si>
  <si>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</si>
  <si>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</si>
  <si>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</si>
  <si>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</si>
  <si>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</si>
  <si>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</si>
  <si>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t>Finance income</t>
  </si>
  <si>
    <t>Other comprehensive income</t>
  </si>
  <si>
    <t>Total other comprehensive income for the period</t>
  </si>
  <si>
    <t>Profit attributable to:</t>
  </si>
  <si>
    <t>Total other comprehensive income attributable to:</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</si>
  <si>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</si>
  <si>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</si>
  <si>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</si>
  <si>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</si>
  <si>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</si>
  <si>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</si>
  <si>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 xml:space="preserve"> - Realised</t>
  </si>
  <si>
    <t>Preceding year corresponding period</t>
  </si>
  <si>
    <t xml:space="preserve">Net decrease in cash and cash equivalents </t>
  </si>
  <si>
    <t>Investment properties</t>
  </si>
  <si>
    <t>Retained earnings</t>
  </si>
  <si>
    <t>Profit Before Tax</t>
  </si>
  <si>
    <t>Bad debt written off</t>
  </si>
  <si>
    <t>Interest expense</t>
  </si>
  <si>
    <t>Write-down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</si>
  <si>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</si>
  <si>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</si>
  <si>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</si>
  <si>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</si>
  <si>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</si>
  <si>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</si>
  <si>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</si>
  <si>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</si>
  <si>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</si>
  <si>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There is no disposal of unquoted investment and/or properties during the current financial quarter.</t>
  </si>
  <si>
    <t>(I)</t>
  </si>
  <si>
    <t>Cash and cash equivalents comprise:</t>
  </si>
  <si>
    <t>Cash and bank balances</t>
  </si>
  <si>
    <t>explanatory notes attached to the interim financial statements.</t>
  </si>
  <si>
    <t>Year To Date</t>
  </si>
  <si>
    <t>Quarter Ended</t>
  </si>
  <si>
    <t xml:space="preserve">  Year To Date</t>
  </si>
  <si>
    <t>Change in fair value of investment properties</t>
  </si>
  <si>
    <t>Operating profit is arrived at after charging / (crediting):</t>
  </si>
  <si>
    <t>Intangible assets</t>
  </si>
  <si>
    <t>Tax refund</t>
  </si>
  <si>
    <t>Deposits placed with licensed financial institutions</t>
  </si>
  <si>
    <t>Net realised foreign exchange loss</t>
  </si>
  <si>
    <t>Net unrealised foreign exchange (gain)/loss</t>
  </si>
  <si>
    <t>stock write off and/or impairment of inventories</t>
  </si>
  <si>
    <t>UNAUDITED CONDENSED CONSOLIDATED STATEMENT OF COMPREHENSIVE INCOME</t>
  </si>
  <si>
    <t>UNAUDITED CONDENSED CONSOLIDATED STATEMENT OF FINANCIAL POSITION</t>
  </si>
  <si>
    <t>UNAUDITED CONDENSED CONSOLIDATED STATEMENT OF CHANGES IN EQUITY</t>
  </si>
  <si>
    <t>UNAUDITED CONDENSED CONSOLIDATED CASH FLOW STATEMENT</t>
  </si>
  <si>
    <t>At 1 January 2014</t>
  </si>
  <si>
    <t>Prospects for the Remainder of Current Financial Year</t>
  </si>
  <si>
    <t>MFRSs, Interpretations and amendments effective for annual periods beginning on or after 1 July 2014</t>
  </si>
  <si>
    <t>2013 final dividend (13.5 sen per share tax exempt under single tier system)</t>
  </si>
  <si>
    <r>
      <t xml:space="preserve">CCM DUOPHARMA BIOTECH BERHAD </t>
    </r>
    <r>
      <rPr>
        <b/>
        <sz val="10"/>
        <rFont val="Arial Black"/>
        <family val="2"/>
      </rPr>
      <t>(524271-W)</t>
    </r>
  </si>
  <si>
    <t xml:space="preserve"> 30 Sept 2014</t>
  </si>
  <si>
    <t>Provision for products warranty</t>
  </si>
  <si>
    <t>Cash and cash equivalents as at 30 Sept</t>
  </si>
  <si>
    <r>
      <t xml:space="preserve">CCM DUOPHARMA  BIOTECH BERHAD </t>
    </r>
    <r>
      <rPr>
        <sz val="10"/>
        <rFont val="Arial Black"/>
        <family val="2"/>
      </rPr>
      <t>(524271-W)</t>
    </r>
  </si>
  <si>
    <t>FOR THE PERIOD ENDED 30 SEPT 2015</t>
  </si>
  <si>
    <t xml:space="preserve"> - The Condensed Consolidated Income Statement should be read in conjunction with the Audited Financial Statements for the year ended 31 December 2014 and the accompanying </t>
  </si>
  <si>
    <t>(The Condensed Consolidated Balance Sheet should be read in conjunction with the Audited Financial Statements for the year ended 31 December 2014 and the accompanying explanatory notes attached to the interim financial statements.)</t>
  </si>
  <si>
    <t>AS AT 30 SEPT 2015</t>
  </si>
  <si>
    <r>
      <t xml:space="preserve">CCM DUOPHARMA BIOTECH BERHAD </t>
    </r>
    <r>
      <rPr>
        <sz val="12"/>
        <rFont val="Arial Black"/>
        <family val="2"/>
      </rPr>
      <t>(524271-W)</t>
    </r>
  </si>
  <si>
    <t>30/9/2015</t>
  </si>
  <si>
    <t>31/12/2014</t>
  </si>
  <si>
    <t>Deferred Tax Assets</t>
  </si>
  <si>
    <t>(The Condensed Consolidated Statement of Changes in Equity should be read in conjunction with the Audited Financial Statements for the year ended 31 December 2014 and the accompanying explanatory notes attached to the interim financial statements.)</t>
  </si>
  <si>
    <t>(The Condensed Consolidated Cash Flow Statement should be read in conjunction with the Audited Financial Statements for the year ended 31 December 2014</t>
  </si>
  <si>
    <t xml:space="preserve"> 30 Sept 2015</t>
  </si>
  <si>
    <t>At 1 January 2015</t>
  </si>
  <si>
    <t>Translation reserve</t>
  </si>
  <si>
    <t>Re-issuance of all treasury shares in open market</t>
  </si>
  <si>
    <t>2014 final dividend (14.5 sen per share tax
exempt under single tier system)</t>
  </si>
  <si>
    <t>2014 interim dividend (4 sen per share tax
exempt under single tier system)</t>
  </si>
  <si>
    <t>At 31 December 2014</t>
  </si>
  <si>
    <t>The interim financial report has been prepared in accordance with the same accounting policies in the consolidated financial statement as at and for the year ended 31 December 2014.</t>
  </si>
  <si>
    <t>The following MFRs and Amendments to MFRs applicable to the Group have been adopted with effect from 1 January 2015 :</t>
  </si>
  <si>
    <t>The following revised MFRSs and Amendments to MFRSs applicable to the Group have been issued by the MASB and are not yet effective for adoption by the Group.</t>
  </si>
  <si>
    <t>MFRSs, Interpretations and amendments effective for annual periods beginning on or after 1 January 2016</t>
  </si>
  <si>
    <t>• Amendments to MFRS 7, Financial Instruments : Disclosure (Annual Improvements to MFRs 2012-2014 Cycle)
• Amendments to MFRS 10 and MFRS 128, Sale or Contribution of Assets between an Investor and its Associate or Joint Venture
• Amendments to MFRS 10, MFRS 12, MFRS 128, Investment Entities: Applying the Consolidation Exception
• Amendments to MFRS 11, Accounting for Acquisition of Interests in Joint Operations
• MFRS 14, Regulatory Deferral Accounts
• Amendments to MFRS 101, Disclosure Initiative
• Amendments to MFRS 116 and MFRS 138, Calrification of Acceptable Methods of Depreciation and Amortisation
• Amendments to MFRS 119, Defined Benefits Plans : Employee Contirbutions (Annual Improvements to MFRs 2012-2014 Cycle)
• Amendments to MFRS 127, Equity Method in Seperate Financial Statements
• Amendments to MFRS 134, Interim Financial Reporting (Annual Improvements to MFRs 2012-2014 Cycle)</t>
  </si>
  <si>
    <t>MFRSs, Interpretations and amendments effective for annual periods beginning on or after 1 January 2017</t>
  </si>
  <si>
    <t>MFRS 15, Revenue from Contracts with Customers</t>
  </si>
  <si>
    <t>MFRSs, Interpretations and amendments effective for annual periods beginning on or after 1 January 2018</t>
  </si>
  <si>
    <t>MFRS 9, Financial Instruments (IFRS 9 issued by IASB in July 2014)</t>
  </si>
  <si>
    <t xml:space="preserve">The initial application of the abovementioned accounting standards, amendments or interpretations are not expected to have any material impacts to the financial statements of the Group except as mentioned below:
MFRS 15, Revenue from Contracts with Customers
MFRS 15 replaces the guidance in MFRS 111, Construction Contracts, MFRS 118, Revenue, IC Interpretation 13, Customer Loyalty Programmes, IC Interpretation 15, Agreements for Construction of Real Estate, IC Interpretation 18, Transfers of Assets from Customers and IC Interpretation 131, Revenue - Barter Transactions Involving Advertising Services.
The Group is currently assessing the financial impact that may arise from the adoption of MFRS 15.
MFRS 9, Financial Instruments
MFRS 9 replaces the guidance in MFRS 139, Financial Instruments: Recognition and Measurement on the classification and measurement of financial assets and financial liabilities, and on hedge accounting.
The Group is currently assessing the financial impact that may arise from the adoption of MFRS 9.
</t>
  </si>
  <si>
    <t>(30/6/15)</t>
  </si>
  <si>
    <t>Qtr 2 2015</t>
  </si>
  <si>
    <t>The Company through its adviser, RHB Investment Bank Berhad had announced that the Company is proposing to undertake the following :-</t>
  </si>
  <si>
    <t>(i)</t>
  </si>
  <si>
    <t>CCM Duopharma had on 27 November 2014 entered into the following agreements:</t>
  </si>
  <si>
    <t>(a)</t>
  </si>
  <si>
    <t>A conditional share sale agreement for the acquisition of the entire equity interest in CCM Pharmaceuticals Sdn Bhd (“CCM Pharmaceuticals”) and Innovax Sdn Bhd (“Innovax”) from Chemical Company of Malaysia Berhad (“CCMB”) for an aggregate purchase consideration of RM17,600,000 together with the settlement of advances due from Innovax, and CCM Pharmaceuticals and its subsidiaries to CCMB and its subsidiaries (“CCMB Group”) amounting to RM10,655,000 based on 30 September 2014 to be settled via cash (“CCMD SSA”);</t>
  </si>
  <si>
    <t>(b)</t>
  </si>
  <si>
    <t>A conditional share sale agreement for the acquisition of the entire equity interest in CCM International (Philippines), Inc (“CCM Philippines”) from CCM Investments Ltd, a wholly-owned subsidiary of CCMB (“CCM Investments”) for a purchase consideration of RM1,000 to be settled via cash (“Philippines Company SSA”); and</t>
  </si>
  <si>
    <t>(c)</t>
  </si>
  <si>
    <t>A conditional share sale agreement for the acquisition of the entire equity interest in CCM Pharmaceuticals (S) Pte Ltd (“CCM Singapore”) from CCM International Sdn Bhd, a wholly-owned subsidiary of CCMB (“CCM International”) for a purchase consideration of RM2,417,000 together with the settlement of advances due from CCM Singapore to the CCMB Group amounting to RM27,000 based on 30 September 2014 to be settled via cash (“Singapore Company SSA”); and</t>
  </si>
  <si>
    <t>(ii) </t>
  </si>
  <si>
    <t>Duopharma (M) Sdn Bhd (“DMSB”), a wholly-owned subsidiary of CCM Duopharma had on 27 November 2014 entered into a conditional share sale agreement for the proposed acquisition of the entire equity interest in CCM Pharma Sdn Bhd (“CCM Pharma”) and Upha Pharmaceutical Manufacturing (M) Sdn Bhd (“Upha Pharmaceutical”) from CCMB for an aggregate purchase consideration of RM113,307,000 together with the settlement of advances due from CCM Pharma and Upha Pharmaceutical to the CCMB Group amounting to RM101,116,000 based on 30 September 2014 to be settled via cash (“DMSB SSA”),</t>
  </si>
  <si>
    <t>(hereinafter the CCMD SSA, the Philippines Company SSA, the Singapore Company SSA and the DMSB SSA are collectively referred to as the “SSAs”, the shares that are the subject matter of the SSAs are collectively referred to as the “Sale Shares”; and the aforesaid proposed acquisition of CCM Pharmaceuticals, Innovax, CCM Philippines, CCM Singapore, CCM Pharma and Upha Pharmaceutical are collectively referred to as the “Acquisition”).</t>
  </si>
  <si>
    <t>The total purchase consideration of the Sale Shares would amount to RM133,325,000 (“Purchase Consideration”) and the aforesaid settlement of advances would amount to RM111,798,000;</t>
  </si>
  <si>
    <t>(iii) </t>
  </si>
  <si>
    <t>CCM Duopharma proposes to undertake a renounceable rights issue of up to 139,479,500 new ordinary shares of RM0.50 each in CCM Duopharma (“Rights Share(s)”) on the basis of one (1) Rights Share for every one (1) existing ordinary share of RM0.50 each held in CCM Duopharma (“CCMDuopharma Share(s)” or “Share(s)”) on an entitlement date to be determined and announced later (“Entitlement Date”) (“Proposed Rights Issue”); and</t>
  </si>
  <si>
    <t>(iv) </t>
  </si>
  <si>
    <t>CCM Duopharma proposes to increase the authorised share capital of the Company from RM100,000,000 comprising 200,000,000 CCM Duopharma Shares to RM250,000,000 comprising 500,000,0000 CCM Duopharma Shares and to amend the Memorandum of Association of the Company to accommodate the increase in the authorised share capital (“Proposed Increase in Authorised Share Capital”).</t>
  </si>
  <si>
    <t>(The Acquisition, Rights Issue and Increase in Authorised Share Capital are hereinafter collectively referred to as the “Proposals”).</t>
  </si>
  <si>
    <t>During the current financial quarter up to the date of this announcement, RHB Investment Bank Berhad had also announced the following:</t>
  </si>
  <si>
    <t>(ii)</t>
  </si>
  <si>
    <t>As at the close of acceptance, excess application and payment for the Rights Issue at 5.00 p.m. on 7 July 2015, the total acceptances and excess 
applications for the Rights Issue were 148,906,727 Rights Shares, which represents an over-subscription of 6.76% over the total number of 
139,479,500 Rights Shares available for subscription under the Rights Issue</t>
  </si>
  <si>
    <t>The Rights Issue has been completed on 22 July 2015 following the listing of and quotation for 139,479,500 Rights Shares on the Main Market of 
Bursa Malaysia Securities Berhad.</t>
  </si>
  <si>
    <t>At 30 Sept 2015</t>
  </si>
  <si>
    <t>Quarterly Report On Results For The Period Ended 30 Sept 2015</t>
  </si>
  <si>
    <t>No dividend was paid during the current quarter. (2014 : nil)</t>
  </si>
  <si>
    <t>There were no changes in the composition of the Group during the current quarter.</t>
  </si>
  <si>
    <t>(30/9/15)</t>
  </si>
  <si>
    <t>(30/9/14)</t>
  </si>
  <si>
    <t>Qtr 3 2015</t>
  </si>
  <si>
    <t>30/9/15</t>
  </si>
  <si>
    <t>The Group's effective tax rate is higher than the statutory tax rate mainly due to certain expenses were disallowed for tax purpose during the current period ended 30 Sept 2015</t>
  </si>
  <si>
    <t>As at 30 Sept 2015</t>
  </si>
  <si>
    <t>As at 30 Sept 2014</t>
  </si>
  <si>
    <t>The Directors do not recommend any interim dividend for the current quarter ended 30 September 2015. (2014: Nil)</t>
  </si>
  <si>
    <t>Negative goodwill</t>
  </si>
  <si>
    <t>Acquisition of subsidiary, net of cash and cash equivalents acquired</t>
  </si>
  <si>
    <t>Proceed from issuance of shares</t>
  </si>
  <si>
    <t>- The effect of accelerated depreciation, recognized in cost of sales, in current quarter/period to date and future financial years is as follows:-</t>
  </si>
  <si>
    <t xml:space="preserve">During the current financial quarter, the Group conducted operational review of the following:-
a) Useful life of existing Oral Solid Dosage (OSD) plant (K1) in Klang. 
- As part of our manufacturing strategy, the Group has decided to build a new state of the art OSD plant (to be named as K3) to replace K1. Construction of K3 is expected to commence in first half of 2016 and it will take around 3 years to complete. Upon completion of K3 with newly enhanced GMP features, the operation of K1 will be relocated to K3. In view of above firm plan, K1 will have a finite useful life of approximately 5 years, and hence necessitate the need to accelerate depreciating current net book value with effect from 01/01/2015.
</t>
  </si>
  <si>
    <t>Increase in depreciation expense (RM ‘000)</t>
  </si>
  <si>
    <t>YTD Sept 2015</t>
  </si>
  <si>
    <t>FY2015</t>
  </si>
  <si>
    <t>FY 2016</t>
  </si>
  <si>
    <t>FY 2017</t>
  </si>
  <si>
    <t>FY 2018</t>
  </si>
  <si>
    <t>FY2019</t>
  </si>
  <si>
    <t>x</t>
  </si>
  <si>
    <t xml:space="preserve"> /</t>
  </si>
  <si>
    <t xml:space="preserve"> = </t>
  </si>
  <si>
    <t>Issuance of ordinary shares pursuant to Right Issue exercise</t>
  </si>
  <si>
    <t>Right Issues excercise during the period</t>
  </si>
  <si>
    <t>During the current quarter, the Company had issued 139,479,500 ordinary share of RM0.50 each pursuant to a Right Issue exercise, details of which are disclosed in paragraph B7 (Status of Corporate Proposals) below. The new ordinary shares were listed on the Main Market of Bursa Malaysia on 22 July 2015</t>
  </si>
  <si>
    <t>The Group recorded a revenue of RM79.37 million for current quarter ended 30 Sept 2015  as compared to RM56.31 million for preceding financial quarter.  The increase was mainly due to revenue contribution of RM37.01 million from newly acquired subsidiary companies during the quarter.  Excluding the newly acquired subsidiary companies' contribution, current quarter revenue has decreased by 5.5% as compared to preceding quarter mainly due to reduced demand from export market, PBT has increased to RM11.62 million for current quarter as compared to RM8.41 million for preceding financial quarter due to impact from changes in estimates as disclosed in Note A5 above.</t>
  </si>
  <si>
    <t>There was no material litigation up to 18 November 2015 .</t>
  </si>
  <si>
    <t xml:space="preserve">  </t>
  </si>
  <si>
    <t>The status of the utilisation of proceeds are as follows:</t>
  </si>
  <si>
    <t>Details of utilisation</t>
  </si>
  <si>
    <t>Repayment of bank borrowing</t>
  </si>
  <si>
    <t>Expansion of factory</t>
  </si>
  <si>
    <t>Estimated expenses</t>
  </si>
  <si>
    <t>Other than the above, there were no impairment of assets and gain or loss on derivatives for the current quarter and current period ended 30 Sept 2015</t>
  </si>
  <si>
    <t>Q3 2015</t>
  </si>
  <si>
    <t>YTD 2015</t>
  </si>
  <si>
    <t xml:space="preserve">• Amendments to MFRS 3, Business Combination (Annual Improvement 2010-2012 Cycle and 2011-2013 Cycle)
• Amendments to MFRS 8, Operating Segments (Annual Improvements 2010-2012 Cycle)
• Amendments to MFRS 13, Fair Value Measurement ( Annual Improvements 2010-2012 Cycle and 2011-2013 Cycle)
• Amendments to MFRS 116, Property, Plant and Equipment (Annual Improvements 2010-2012 Cycle)
• Amendments to MFRS 124, Related Party Disclosures ( Annual Improvements 2010-2012 Cycle)
• Amendments to MFRS 138, Intangible Asset (Annual Improvements 2010-2012 Cycle)
• Amendments to MFRS 140, Investment Property (Annual Improvements 2011-2013 Cycle)
</t>
  </si>
  <si>
    <t xml:space="preserve">b) Provision for slow moving stock from 12 months to 6 months. </t>
  </si>
  <si>
    <t>The Group recorded a revenue of RM181.28 million for current period ended 30 Sept 2015  as compared to RM125.94 million for corresponding period last year.  The increase was mainly due to revenue contribution from newly acquired subsidiary companies with effect from 01/06/2015 and also due to increase demand from Government Hospitals via tender business. However, there was marginal reduction in PBT as the results for financial period ended 30/09/2015 was impacted by corporate exercise costs of RM3.75 million, bridging loan and term loan interest of RM1.95 million and also costs associated to unionised staff upon signing of Collective Agreement amounting to RM1.49 million although impact of these costs was softened by changes in estimates as disclosed in Note A5 above.</t>
  </si>
  <si>
    <t xml:space="preserve">  - The review was necessary in view of implementation of new stability guidelines from National Pharmaceuticals Control Bureau which imposes stringent requirements for extrapolations of proposed shelf life based on stability data. Revised requirement on storage conditions will result in newly registered products and also existing registered products to carry shelf life of less than 3 years. </t>
  </si>
  <si>
    <t xml:space="preserve"> - The revision has reduced the provision of slow moving stock recognized in cost of sales in current quarter estimated at RM4.9 mil.</t>
  </si>
  <si>
    <t xml:space="preserve">Demand in Pharmaceutical industry was relatively stable up to current quarter and expected to remain the same for remainder of the current financial year, despite  increasing challenges arising from the weakening of Malaysia Ringgit which affects our production and operational costs. Persistent foreign exchange volatility and uncertainties facing the economy may further affect consumers confidence. 
In view of the current challenging environment and barring further unforeseen development, the Group is cautiously optimistic to achieve a satisfactory performance for the financial year 2015. </t>
  </si>
  <si>
    <t>Proceeds utilisation (RM '000)</t>
  </si>
  <si>
    <t>Actual utilisation (RM '000)</t>
  </si>
  <si>
    <t>Balance unutilised (RM '000)</t>
  </si>
  <si>
    <t>24 November 2015</t>
  </si>
  <si>
    <t>The interim financial statements were authorised for issue by the Board of Directors in accordance with a resolution of the directors on 24 November 2015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</si>
</sst>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BZ$&quot;#,##0_);\(&quot;BZ$&quot;#,##0\)"/>
    <numFmt numFmtId="165" formatCode="&quot;BZ$&quot;#,##0_);[Red]\(&quot;BZ$&quot;#,##0\)"/>
    <numFmt numFmtId="166" formatCode="&quot;BZ$&quot;#,##0.00_);\(&quot;BZ$&quot;#,##0.00\)"/>
    <numFmt numFmtId="167" formatCode="&quot;BZ$&quot;#,##0.00_);[Red]\(&quot;BZ$&quot;#,##0.00\)"/>
    <numFmt numFmtId="168" formatCode="_(&quot;BZ$&quot;* #,##0_);_(&quot;BZ$&quot;* \(#,##0\);_(&quot;BZ$&quot;* &quot;-&quot;_);_(@_)"/>
    <numFmt numFmtId="169" formatCode="_(* #,##0_);_(* \(#,##0\);_(* &quot;-&quot;_);_(@_)"/>
    <numFmt numFmtId="170" formatCode="_(&quot;BZ$&quot;* #,##0.00_);_(&quot;BZ$&quot;* \(#,##0.00\);_(&quot;BZ$&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_(* #,##0_);_(* \(#,##0\);_(* &quot;-&quot;??_);_(@_)"/>
    <numFmt numFmtId="191" formatCode="0.0_);\(0.0\)"/>
    <numFmt numFmtId="192" formatCode="_(* #,##0.000_);_(* \(#,##0.000\);_(* &quot;-&quot;_);_(@_)"/>
    <numFmt numFmtId="193" formatCode="_(* #,##0.00_);_(* \(#,##0.00\);_(* &quot;-&quot;_);_(@_)"/>
    <numFmt numFmtId="194" formatCode="_(* #,##0.0_);_(* \(#,##0.0\);_(* &quot;-&quot;??_);_(@_)"/>
    <numFmt numFmtId="195" formatCode="&quot;Yes&quot;;&quot;Yes&quot;;&quot;No&quot;"/>
    <numFmt numFmtId="196" formatCode="&quot;True&quot;;&quot;True&quot;;&quot;False&quot;"/>
    <numFmt numFmtId="197" formatCode="&quot;On&quot;;&quot;On&quot;;&quot;Off&quot;"/>
    <numFmt numFmtId="198" formatCode="_(* #,##0.000_);_(* \(#,##0.000\);_(* &quot;-&quot;??_);_(@_)"/>
    <numFmt numFmtId="199" formatCode="0.00_);\(0.00\)"/>
    <numFmt numFmtId="200" formatCode="_(* #,##0.0_);_(* \(#,##0.0\);_(* &quot;-&quot;_);_(@_)"/>
    <numFmt numFmtId="201" formatCode="0_);\(0\)"/>
    <numFmt numFmtId="202" formatCode="[$€-2]\ #,##0.00_);[Red]\([$€-2]\ #,##0.00\)"/>
    <numFmt numFmtId="203" formatCode="#,##0.0"/>
    <numFmt numFmtId="204" formatCode="0.0"/>
    <numFmt numFmtId="205" formatCode="_(* #,##0.0000_);_(* \(#,##0.0000\);_(* &quot;-&quot;??_);_(@_)"/>
    <numFmt numFmtId="206" formatCode="[$-409]dddd\,\ mmmm\ dd\,\ yyyy"/>
    <numFmt numFmtId="207" formatCode="0.0%"/>
  </numFmts>
  <fonts count="87">
    <font>
      <sz val="10"/>
      <name val="Arial"/>
      <family val="0"/>
    </font>
    <font>
      <sz val="12"/>
      <name val="Arial Narrow"/>
      <family val="2"/>
    </font>
    <font>
      <sz val="9"/>
      <name val="Arial Narrow"/>
      <family val="2"/>
    </font>
    <font>
      <b/>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sz val="10"/>
      <name val="Times New Roman"/>
      <family val="1"/>
    </font>
    <font>
      <sz val="14"/>
      <name val="Arial Black"/>
      <family val="2"/>
    </font>
    <font>
      <sz val="11"/>
      <name val="Arial Narrow"/>
      <family val="2"/>
    </font>
    <font>
      <b/>
      <sz val="9"/>
      <name val="Arial Narrow"/>
      <family val="2"/>
    </font>
    <font>
      <b/>
      <sz val="11"/>
      <name val="Arial Narrow"/>
      <family val="2"/>
    </font>
    <font>
      <u val="singleAccounting"/>
      <sz val="12"/>
      <name val="Arial Narrow"/>
      <family val="2"/>
    </font>
    <font>
      <b/>
      <sz val="12"/>
      <name val="Arial Black"/>
      <family val="2"/>
    </font>
    <font>
      <b/>
      <sz val="10"/>
      <name val="Arial Black"/>
      <family val="2"/>
    </font>
    <font>
      <sz val="12"/>
      <name val="Times New Roman"/>
      <family val="1"/>
    </font>
    <font>
      <b/>
      <sz val="14"/>
      <name val="Arial Narrow"/>
      <family val="2"/>
    </font>
    <font>
      <u val="single"/>
      <sz val="12"/>
      <name val="Arial Narrow"/>
      <family val="2"/>
    </font>
    <font>
      <b/>
      <sz val="10"/>
      <name val="Times New Roman"/>
      <family val="1"/>
    </font>
    <font>
      <b/>
      <sz val="10"/>
      <name val="Arial"/>
      <family val="2"/>
    </font>
    <font>
      <i/>
      <sz val="12"/>
      <name val="Arial Narrow"/>
      <family val="2"/>
    </font>
    <font>
      <sz val="11"/>
      <name val="Times New Roman"/>
      <family val="1"/>
    </font>
    <font>
      <u val="single"/>
      <sz val="11"/>
      <name val="Times New Roman"/>
      <family val="1"/>
    </font>
    <font>
      <sz val="10"/>
      <name val="Arial Black"/>
      <family val="2"/>
    </font>
    <font>
      <b/>
      <u val="single"/>
      <sz val="10"/>
      <name val="Arial"/>
      <family val="2"/>
    </font>
    <font>
      <sz val="12"/>
      <name val="Arial"/>
      <family val="2"/>
    </font>
    <font>
      <sz val="11"/>
      <name val="Arial Black"/>
      <family val="2"/>
    </font>
    <font>
      <sz val="11"/>
      <name val="Calibri"/>
      <family val="2"/>
    </font>
    <font>
      <u val="single"/>
      <sz val="11"/>
      <name val="Calibri"/>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b/>
      <sz val="11"/>
      <color indexed="9"/>
      <name val="Arial Narrow"/>
      <family val="2"/>
    </font>
    <font>
      <sz val="10"/>
      <color indexed="10"/>
      <name val="Arial"/>
      <family val="2"/>
    </font>
    <font>
      <sz val="10"/>
      <color indexed="10"/>
      <name val="Times New Roman"/>
      <family val="1"/>
    </font>
    <font>
      <i/>
      <sz val="12"/>
      <name val="Cambria"/>
      <family val="1"/>
    </font>
    <font>
      <sz val="12"/>
      <name val="Calibri"/>
      <family val="2"/>
    </font>
    <font>
      <sz val="12"/>
      <name val="Cambria"/>
      <family val="1"/>
    </font>
    <font>
      <sz val="10"/>
      <color indexed="9"/>
      <name val="Arial Narrow"/>
      <family val="2"/>
    </font>
    <font>
      <sz val="12"/>
      <color indexed="9"/>
      <name val="Arial Narrow"/>
      <family val="2"/>
    </font>
    <font>
      <sz val="10"/>
      <color indexed="10"/>
      <name val="Arial Narrow"/>
      <family val="2"/>
    </font>
    <font>
      <b/>
      <sz val="10"/>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b/>
      <sz val="11"/>
      <color theme="0"/>
      <name val="Arial Narrow"/>
      <family val="2"/>
    </font>
    <font>
      <sz val="10"/>
      <color rgb="FFFF0000"/>
      <name val="Arial"/>
      <family val="2"/>
    </font>
    <font>
      <sz val="10"/>
      <color rgb="FFFF0000"/>
      <name val="Times New Roman"/>
      <family val="1"/>
    </font>
    <font>
      <sz val="10"/>
      <color theme="0"/>
      <name val="Arial Narrow"/>
      <family val="2"/>
    </font>
    <font>
      <sz val="12"/>
      <color theme="0"/>
      <name val="Arial Narrow"/>
      <family val="2"/>
    </font>
    <font>
      <sz val="10"/>
      <color rgb="FFFF0000"/>
      <name val="Arial Narrow"/>
      <family val="2"/>
    </font>
    <font>
      <b/>
      <sz val="10"/>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78">
    <xf numFmtId="0" fontId="0" fillId="0" borderId="0" xfId="0" applyAlignment="1">
      <alignment/>
    </xf>
    <xf numFmtId="0" fontId="7" fillId="0" borderId="0" xfId="0" applyFont="1" applyFill="1" applyAlignment="1">
      <alignment/>
    </xf>
    <xf numFmtId="0" fontId="0" fillId="0" borderId="0" xfId="0" applyFont="1" applyAlignment="1">
      <alignment/>
    </xf>
    <xf numFmtId="0" fontId="0" fillId="0" borderId="0" xfId="0" applyFont="1" applyFill="1" applyAlignment="1">
      <alignment/>
    </xf>
    <xf numFmtId="0" fontId="11" fillId="0" borderId="10" xfId="60" applyFont="1" applyFill="1" applyBorder="1" applyAlignment="1">
      <alignment vertical="center"/>
      <protection/>
    </xf>
    <xf numFmtId="0" fontId="11" fillId="0" borderId="11" xfId="60" applyFont="1" applyFill="1" applyBorder="1" applyAlignment="1">
      <alignment vertical="center"/>
      <protection/>
    </xf>
    <xf numFmtId="169" fontId="13" fillId="0" borderId="12" xfId="60" applyNumberFormat="1" applyFont="1" applyFill="1" applyBorder="1" applyAlignment="1">
      <alignment horizontal="center" vertical="center"/>
      <protection/>
    </xf>
    <xf numFmtId="0" fontId="13" fillId="0" borderId="11" xfId="60" applyFont="1" applyFill="1" applyBorder="1" applyAlignment="1">
      <alignment vertical="center"/>
      <protection/>
    </xf>
    <xf numFmtId="0" fontId="11" fillId="0" borderId="11" xfId="60" applyFont="1" applyFill="1" applyBorder="1" applyAlignment="1">
      <alignment horizontal="justify" vertical="center"/>
      <protection/>
    </xf>
    <xf numFmtId="169" fontId="13" fillId="0" borderId="13" xfId="60" applyNumberFormat="1" applyFont="1" applyFill="1" applyBorder="1" applyAlignment="1">
      <alignment vertical="center"/>
      <protection/>
    </xf>
    <xf numFmtId="0" fontId="13" fillId="0" borderId="11" xfId="60" applyFont="1" applyFill="1" applyBorder="1" applyAlignment="1">
      <alignment horizontal="justify" vertical="top" wrapText="1"/>
      <protection/>
    </xf>
    <xf numFmtId="0" fontId="13" fillId="0" borderId="11" xfId="60" applyFont="1" applyFill="1" applyBorder="1" applyAlignment="1">
      <alignment horizontal="justify" vertical="center"/>
      <protection/>
    </xf>
    <xf numFmtId="193" fontId="13" fillId="0" borderId="13" xfId="60" applyNumberFormat="1" applyFont="1" applyFill="1" applyBorder="1" applyAlignment="1">
      <alignment vertical="center"/>
      <protection/>
    </xf>
    <xf numFmtId="0" fontId="11" fillId="0" borderId="11" xfId="60" applyFont="1" applyBorder="1" applyAlignment="1">
      <alignment vertical="center"/>
      <protection/>
    </xf>
    <xf numFmtId="0" fontId="11" fillId="0" borderId="12" xfId="60" applyFont="1" applyBorder="1" applyAlignment="1">
      <alignment vertical="center"/>
      <protection/>
    </xf>
    <xf numFmtId="0" fontId="11" fillId="0" borderId="0" xfId="60" applyFont="1" applyAlignment="1">
      <alignment vertical="center"/>
      <protection/>
    </xf>
    <xf numFmtId="169" fontId="11" fillId="0" borderId="0" xfId="60" applyNumberFormat="1" applyFont="1" applyFill="1" applyAlignment="1">
      <alignment vertical="center"/>
      <protection/>
    </xf>
    <xf numFmtId="0" fontId="3" fillId="0" borderId="0" xfId="0" applyFont="1" applyFill="1" applyAlignment="1">
      <alignment/>
    </xf>
    <xf numFmtId="0" fontId="1" fillId="0" borderId="0" xfId="0" applyFont="1" applyFill="1" applyAlignment="1">
      <alignment vertical="top" wrapText="1"/>
    </xf>
    <xf numFmtId="190" fontId="1" fillId="0" borderId="0" xfId="42" applyNumberFormat="1" applyFont="1" applyFill="1" applyAlignment="1">
      <alignment/>
    </xf>
    <xf numFmtId="0" fontId="1" fillId="0" borderId="0" xfId="0" applyFont="1" applyFill="1" applyAlignment="1">
      <alignment horizontal="center" vertical="top" wrapText="1"/>
    </xf>
    <xf numFmtId="0" fontId="7" fillId="0" borderId="0" xfId="0" applyFont="1" applyFill="1" applyBorder="1" applyAlignment="1">
      <alignment horizontal="left"/>
    </xf>
    <xf numFmtId="169" fontId="1" fillId="0" borderId="0" xfId="0" applyNumberFormat="1" applyFont="1" applyFill="1" applyBorder="1" applyAlignment="1">
      <alignment vertical="top" wrapText="1"/>
    </xf>
    <xf numFmtId="0" fontId="2" fillId="0" borderId="0" xfId="60" applyFont="1" applyAlignment="1">
      <alignment vertical="center"/>
      <protection/>
    </xf>
    <xf numFmtId="0" fontId="1" fillId="0" borderId="0" xfId="0" applyFont="1" applyFill="1" applyAlignment="1">
      <alignment horizontal="left" vertical="top" wrapText="1"/>
    </xf>
    <xf numFmtId="0" fontId="1"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169" fontId="1" fillId="0" borderId="14" xfId="0" applyNumberFormat="1" applyFont="1" applyFill="1" applyBorder="1" applyAlignment="1">
      <alignment vertical="top" wrapText="1"/>
    </xf>
    <xf numFmtId="0" fontId="78" fillId="0" borderId="0" xfId="0" applyFont="1" applyFill="1" applyAlignment="1">
      <alignment/>
    </xf>
    <xf numFmtId="169" fontId="78" fillId="0" borderId="0" xfId="0" applyNumberFormat="1" applyFont="1" applyFill="1" applyAlignment="1">
      <alignment/>
    </xf>
    <xf numFmtId="0" fontId="79" fillId="0" borderId="0" xfId="0" applyFont="1" applyFill="1" applyAlignment="1">
      <alignment/>
    </xf>
    <xf numFmtId="171" fontId="78" fillId="0" borderId="0" xfId="0" applyNumberFormat="1" applyFont="1" applyFill="1" applyAlignment="1">
      <alignment/>
    </xf>
    <xf numFmtId="193" fontId="80" fillId="0" borderId="0" xfId="60" applyNumberFormat="1" applyFont="1" applyFill="1" applyBorder="1" applyAlignment="1">
      <alignment vertical="center"/>
      <protection/>
    </xf>
    <xf numFmtId="171" fontId="79" fillId="0" borderId="0" xfId="0" applyNumberFormat="1" applyFont="1" applyFill="1" applyAlignment="1">
      <alignment/>
    </xf>
    <xf numFmtId="169" fontId="81" fillId="0" borderId="0" xfId="0" applyNumberFormat="1" applyFont="1" applyFill="1" applyAlignment="1">
      <alignment/>
    </xf>
    <xf numFmtId="0" fontId="7" fillId="0" borderId="0" xfId="0" applyFont="1" applyFill="1" applyAlignment="1">
      <alignment vertical="top" wrapText="1"/>
    </xf>
    <xf numFmtId="2" fontId="1" fillId="0" borderId="0" xfId="0" applyNumberFormat="1" applyFont="1" applyFill="1" applyBorder="1" applyAlignment="1">
      <alignment horizontal="justify" vertical="top" wrapText="1"/>
    </xf>
    <xf numFmtId="0" fontId="7" fillId="0" borderId="0" xfId="0" applyFont="1" applyFill="1" applyAlignment="1">
      <alignment horizontal="justify" vertical="top" wrapText="1"/>
    </xf>
    <xf numFmtId="0" fontId="7" fillId="0" borderId="0" xfId="0" applyFont="1" applyFill="1" applyBorder="1" applyAlignment="1">
      <alignment/>
    </xf>
    <xf numFmtId="0" fontId="9" fillId="0" borderId="0" xfId="0" applyFont="1" applyFill="1" applyAlignment="1">
      <alignment horizontal="justify"/>
    </xf>
    <xf numFmtId="49" fontId="12" fillId="0" borderId="15" xfId="60" applyNumberFormat="1" applyFont="1" applyFill="1" applyBorder="1" applyAlignment="1">
      <alignment horizontal="center" vertical="center"/>
      <protection/>
    </xf>
    <xf numFmtId="49" fontId="12" fillId="0" borderId="13" xfId="60" applyNumberFormat="1" applyFont="1" applyFill="1" applyBorder="1" applyAlignment="1">
      <alignment horizontal="center" vertical="center"/>
      <protection/>
    </xf>
    <xf numFmtId="193" fontId="11" fillId="0" borderId="13" xfId="60" applyNumberFormat="1" applyFont="1" applyFill="1" applyBorder="1" applyAlignment="1">
      <alignment vertical="center"/>
      <protection/>
    </xf>
    <xf numFmtId="190" fontId="14" fillId="0" borderId="0" xfId="42" applyNumberFormat="1" applyFont="1" applyFill="1" applyAlignment="1">
      <alignment horizontal="left" vertical="top" wrapText="1"/>
    </xf>
    <xf numFmtId="0" fontId="1" fillId="0" borderId="0" xfId="0" applyFont="1" applyFill="1" applyAlignment="1" quotePrefix="1">
      <alignment horizontal="left" vertical="top" wrapText="1"/>
    </xf>
    <xf numFmtId="190" fontId="1" fillId="0" borderId="16" xfId="42" applyNumberFormat="1" applyFont="1" applyFill="1" applyBorder="1" applyAlignment="1">
      <alignment horizontal="left" vertical="top" wrapText="1"/>
    </xf>
    <xf numFmtId="190" fontId="1" fillId="0" borderId="0" xfId="42" applyNumberFormat="1" applyFont="1" applyFill="1" applyBorder="1" applyAlignment="1">
      <alignment horizontal="left" vertical="top" wrapText="1"/>
    </xf>
    <xf numFmtId="190" fontId="7" fillId="0" borderId="0" xfId="42" applyNumberFormat="1" applyFont="1" applyFill="1" applyAlignment="1">
      <alignment vertical="top" wrapText="1"/>
    </xf>
    <xf numFmtId="9" fontId="80" fillId="0" borderId="0" xfId="63" applyFont="1" applyFill="1" applyBorder="1" applyAlignment="1">
      <alignment vertical="center"/>
    </xf>
    <xf numFmtId="0" fontId="3" fillId="0" borderId="0" xfId="0" applyFont="1" applyFill="1" applyAlignment="1">
      <alignment vertical="top" wrapText="1"/>
    </xf>
    <xf numFmtId="0" fontId="1" fillId="0" borderId="0" xfId="0" applyFont="1" applyFill="1" applyAlignment="1">
      <alignment horizontal="justify" vertical="top" wrapText="1"/>
    </xf>
    <xf numFmtId="0" fontId="1" fillId="0" borderId="0" xfId="0" applyFont="1" applyFill="1" applyBorder="1" applyAlignment="1">
      <alignment horizontal="left" vertical="top" wrapText="1"/>
    </xf>
    <xf numFmtId="0" fontId="17" fillId="0" borderId="0" xfId="0" applyFont="1" applyFill="1" applyBorder="1" applyAlignment="1">
      <alignment vertical="top" wrapText="1"/>
    </xf>
    <xf numFmtId="0" fontId="3" fillId="0" borderId="0" xfId="0" applyFont="1" applyFill="1" applyAlignment="1">
      <alignment horizontal="left" vertical="top" wrapText="1"/>
    </xf>
    <xf numFmtId="0" fontId="3" fillId="0" borderId="0" xfId="0" applyFont="1" applyFill="1" applyAlignment="1" quotePrefix="1">
      <alignment horizontal="center" vertical="top" wrapText="1"/>
    </xf>
    <xf numFmtId="0" fontId="1" fillId="0" borderId="0" xfId="0" applyFont="1" applyFill="1" applyAlignment="1">
      <alignment wrapText="1"/>
    </xf>
    <xf numFmtId="0" fontId="1" fillId="0" borderId="0" xfId="0" applyFont="1" applyFill="1" applyBorder="1" applyAlignment="1">
      <alignment horizontal="center" vertical="top" wrapTex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center"/>
    </xf>
    <xf numFmtId="0" fontId="1" fillId="0" borderId="0" xfId="0" applyFont="1" applyFill="1" applyBorder="1" applyAlignment="1">
      <alignment/>
    </xf>
    <xf numFmtId="169" fontId="1" fillId="0" borderId="0" xfId="0" applyNumberFormat="1" applyFont="1" applyFill="1" applyBorder="1" applyAlignment="1">
      <alignment/>
    </xf>
    <xf numFmtId="190" fontId="18" fillId="0" borderId="0" xfId="42" applyNumberFormat="1" applyFont="1" applyFill="1" applyBorder="1" applyAlignment="1">
      <alignment vertical="center"/>
    </xf>
    <xf numFmtId="0" fontId="1" fillId="0" borderId="10" xfId="0" applyFont="1" applyFill="1" applyBorder="1" applyAlignment="1" quotePrefix="1">
      <alignment horizontal="center" vertical="top" wrapText="1"/>
    </xf>
    <xf numFmtId="169" fontId="3" fillId="0" borderId="15" xfId="0" applyNumberFormat="1" applyFont="1" applyFill="1" applyBorder="1" applyAlignment="1">
      <alignment horizontal="center" vertical="top" wrapText="1"/>
    </xf>
    <xf numFmtId="0" fontId="1" fillId="0" borderId="11" xfId="0" applyFont="1" applyFill="1" applyBorder="1" applyAlignment="1" quotePrefix="1">
      <alignment horizontal="center" vertical="top" wrapText="1"/>
    </xf>
    <xf numFmtId="14" fontId="3" fillId="0" borderId="13" xfId="0" applyNumberFormat="1" applyFont="1" applyFill="1" applyBorder="1" applyAlignment="1">
      <alignment horizontal="center" vertical="top" wrapText="1"/>
    </xf>
    <xf numFmtId="0" fontId="1" fillId="0" borderId="12" xfId="0" applyFont="1" applyFill="1" applyBorder="1" applyAlignment="1" quotePrefix="1">
      <alignment horizontal="center" vertical="top" wrapText="1"/>
    </xf>
    <xf numFmtId="169" fontId="3" fillId="0" borderId="17" xfId="0" applyNumberFormat="1" applyFont="1" applyFill="1" applyBorder="1" applyAlignment="1">
      <alignment horizontal="center" vertical="top" wrapText="1"/>
    </xf>
    <xf numFmtId="169" fontId="3" fillId="0" borderId="14" xfId="0" applyNumberFormat="1" applyFont="1" applyFill="1" applyBorder="1" applyAlignment="1">
      <alignment horizontal="center" vertical="top" wrapText="1"/>
    </xf>
    <xf numFmtId="0" fontId="1" fillId="0" borderId="18" xfId="0" applyFont="1" applyFill="1" applyBorder="1" applyAlignment="1">
      <alignment horizontal="center" vertical="top" wrapText="1"/>
    </xf>
    <xf numFmtId="169" fontId="1" fillId="0" borderId="14" xfId="43" applyFont="1" applyFill="1" applyBorder="1" applyAlignment="1">
      <alignment vertical="top" wrapText="1"/>
    </xf>
    <xf numFmtId="199" fontId="1" fillId="0" borderId="14" xfId="0" applyNumberFormat="1" applyFont="1" applyFill="1" applyBorder="1" applyAlignment="1">
      <alignment horizontal="center" vertical="top" wrapText="1"/>
    </xf>
    <xf numFmtId="0" fontId="1" fillId="0" borderId="0" xfId="0" applyFont="1" applyFill="1" applyAlignment="1" quotePrefix="1">
      <alignment horizontal="center"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19"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90" fontId="1" fillId="0" borderId="0" xfId="42" applyNumberFormat="1" applyFont="1" applyFill="1" applyBorder="1" applyAlignment="1">
      <alignment horizontal="right" vertical="top" wrapText="1"/>
    </xf>
    <xf numFmtId="190" fontId="7" fillId="0" borderId="0" xfId="42" applyNumberFormat="1" applyFont="1" applyFill="1" applyAlignment="1">
      <alignment horizontal="right"/>
    </xf>
    <xf numFmtId="0" fontId="1" fillId="0" borderId="0" xfId="0" applyFont="1" applyFill="1" applyAlignment="1">
      <alignment horizontal="left"/>
    </xf>
    <xf numFmtId="190" fontId="1" fillId="0" borderId="19" xfId="42" applyNumberFormat="1" applyFont="1" applyFill="1" applyBorder="1" applyAlignment="1">
      <alignment horizontal="right" vertical="top" wrapText="1"/>
    </xf>
    <xf numFmtId="169" fontId="1" fillId="0" borderId="0" xfId="0" applyNumberFormat="1" applyFont="1" applyFill="1" applyAlignment="1">
      <alignment horizontal="right" vertical="top" wrapText="1"/>
    </xf>
    <xf numFmtId="169" fontId="1" fillId="0" borderId="0" xfId="0" applyNumberFormat="1" applyFont="1" applyFill="1" applyAlignment="1">
      <alignment horizontal="left" vertical="top" wrapText="1"/>
    </xf>
    <xf numFmtId="169" fontId="1" fillId="0" borderId="20" xfId="0" applyNumberFormat="1" applyFont="1" applyFill="1" applyBorder="1" applyAlignment="1">
      <alignment vertical="top" wrapText="1"/>
    </xf>
    <xf numFmtId="37" fontId="19" fillId="0" borderId="0" xfId="0" applyNumberFormat="1" applyFont="1" applyFill="1" applyBorder="1" applyAlignment="1">
      <alignment vertical="top" wrapText="1"/>
    </xf>
    <xf numFmtId="169" fontId="1" fillId="0" borderId="0" xfId="0" applyNumberFormat="1" applyFont="1" applyFill="1" applyAlignment="1">
      <alignment vertical="top" wrapText="1"/>
    </xf>
    <xf numFmtId="0" fontId="7" fillId="0" borderId="15" xfId="0" applyFont="1" applyFill="1" applyBorder="1" applyAlignment="1">
      <alignment horizontal="center"/>
    </xf>
    <xf numFmtId="0" fontId="7" fillId="0" borderId="13" xfId="0" applyFont="1" applyFill="1" applyBorder="1" applyAlignment="1">
      <alignment horizontal="center"/>
    </xf>
    <xf numFmtId="15" fontId="7" fillId="0" borderId="17" xfId="0" applyNumberFormat="1" applyFont="1" applyFill="1" applyBorder="1" applyAlignment="1" quotePrefix="1">
      <alignment horizontal="center"/>
    </xf>
    <xf numFmtId="0" fontId="19" fillId="0" borderId="0" xfId="0" applyFont="1" applyFill="1" applyAlignment="1">
      <alignment horizontal="center" vertical="top" wrapText="1"/>
    </xf>
    <xf numFmtId="0" fontId="1" fillId="0" borderId="0" xfId="0" applyFont="1" applyFill="1" applyBorder="1" applyAlignment="1">
      <alignment horizontal="left"/>
    </xf>
    <xf numFmtId="190" fontId="1" fillId="0" borderId="16" xfId="42" applyNumberFormat="1" applyFont="1" applyFill="1" applyBorder="1" applyAlignment="1">
      <alignment vertical="top" wrapText="1"/>
    </xf>
    <xf numFmtId="190" fontId="1" fillId="0" borderId="0" xfId="42" applyNumberFormat="1" applyFont="1" applyFill="1" applyAlignment="1">
      <alignment vertical="top" wrapText="1"/>
    </xf>
    <xf numFmtId="0" fontId="1" fillId="0" borderId="0" xfId="0" applyFont="1" applyFill="1" applyBorder="1" applyAlignment="1" quotePrefix="1">
      <alignment horizontal="left"/>
    </xf>
    <xf numFmtId="190" fontId="1" fillId="0" borderId="0" xfId="42" applyNumberFormat="1" applyFont="1" applyFill="1" applyBorder="1" applyAlignment="1">
      <alignment horizontal="left"/>
    </xf>
    <xf numFmtId="190" fontId="1" fillId="0" borderId="0" xfId="42" applyNumberFormat="1" applyFont="1" applyFill="1" applyAlignment="1">
      <alignment horizontal="center" vertical="top" wrapText="1"/>
    </xf>
    <xf numFmtId="190" fontId="1" fillId="0" borderId="14" xfId="42" applyNumberFormat="1" applyFont="1" applyFill="1" applyBorder="1" applyAlignment="1">
      <alignment horizontal="left"/>
    </xf>
    <xf numFmtId="190" fontId="7" fillId="0" borderId="0" xfId="42" applyNumberFormat="1" applyFont="1" applyFill="1" applyBorder="1" applyAlignment="1">
      <alignment horizontal="left"/>
    </xf>
    <xf numFmtId="171" fontId="1" fillId="0" borderId="16" xfId="42" applyNumberFormat="1" applyFont="1" applyFill="1" applyBorder="1" applyAlignment="1">
      <alignment horizontal="left"/>
    </xf>
    <xf numFmtId="190" fontId="14" fillId="0" borderId="0" xfId="42" applyNumberFormat="1" applyFont="1" applyFill="1" applyAlignment="1">
      <alignment vertical="top" wrapText="1"/>
    </xf>
    <xf numFmtId="0" fontId="9" fillId="0" borderId="0" xfId="0" applyFont="1" applyFill="1" applyAlignment="1">
      <alignment horizontal="left" vertical="top" wrapText="1" indent="3"/>
    </xf>
    <xf numFmtId="0" fontId="20" fillId="0" borderId="0" xfId="0" applyFont="1" applyFill="1" applyAlignment="1">
      <alignment horizontal="left" vertical="top" wrapText="1" indent="3"/>
    </xf>
    <xf numFmtId="169" fontId="1" fillId="0" borderId="16" xfId="0" applyNumberFormat="1" applyFont="1" applyFill="1" applyBorder="1" applyAlignment="1">
      <alignment vertical="top" wrapText="1"/>
    </xf>
    <xf numFmtId="0" fontId="9" fillId="0" borderId="0" xfId="0" applyFont="1" applyFill="1" applyAlignment="1">
      <alignment horizontal="left" indent="3"/>
    </xf>
    <xf numFmtId="0" fontId="1" fillId="0" borderId="0" xfId="0" applyFont="1" applyFill="1" applyAlignment="1">
      <alignment horizontal="left" vertical="top"/>
    </xf>
    <xf numFmtId="0" fontId="81" fillId="0" borderId="0" xfId="0" applyFont="1" applyFill="1" applyAlignment="1">
      <alignment/>
    </xf>
    <xf numFmtId="0" fontId="82" fillId="0" borderId="0" xfId="0" applyFont="1" applyFill="1" applyAlignment="1">
      <alignment/>
    </xf>
    <xf numFmtId="0" fontId="3" fillId="0" borderId="0" xfId="60" applyFont="1" applyFill="1" applyAlignment="1">
      <alignment horizontal="center" vertical="center"/>
      <protection/>
    </xf>
    <xf numFmtId="49" fontId="12" fillId="0" borderId="21" xfId="60" applyNumberFormat="1" applyFont="1" applyFill="1" applyBorder="1" applyAlignment="1">
      <alignment horizontal="center" vertical="center"/>
      <protection/>
    </xf>
    <xf numFmtId="49" fontId="12" fillId="0" borderId="22" xfId="60" applyNumberFormat="1" applyFont="1" applyFill="1" applyBorder="1" applyAlignment="1">
      <alignment horizontal="center" vertical="center"/>
      <protection/>
    </xf>
    <xf numFmtId="14" fontId="12" fillId="0" borderId="13" xfId="60" applyNumberFormat="1" applyFont="1" applyFill="1" applyBorder="1" applyAlignment="1">
      <alignment horizontal="center" vertical="center"/>
      <protection/>
    </xf>
    <xf numFmtId="169" fontId="12" fillId="0" borderId="13" xfId="60" applyNumberFormat="1" applyFont="1" applyFill="1" applyBorder="1" applyAlignment="1">
      <alignment horizontal="center" vertical="center"/>
      <protection/>
    </xf>
    <xf numFmtId="169" fontId="11" fillId="0" borderId="15" xfId="43" applyFont="1" applyFill="1" applyBorder="1" applyAlignment="1">
      <alignment vertical="center"/>
    </xf>
    <xf numFmtId="169" fontId="11" fillId="0" borderId="17" xfId="60" applyNumberFormat="1" applyFont="1" applyFill="1" applyBorder="1" applyAlignment="1">
      <alignment vertical="center"/>
      <protection/>
    </xf>
    <xf numFmtId="169" fontId="11" fillId="0" borderId="13" xfId="60" applyNumberFormat="1" applyFont="1" applyFill="1" applyBorder="1" applyAlignment="1">
      <alignment vertical="center"/>
      <protection/>
    </xf>
    <xf numFmtId="9" fontId="11" fillId="0" borderId="13" xfId="63" applyFont="1" applyFill="1" applyBorder="1" applyAlignment="1">
      <alignment vertical="center"/>
    </xf>
    <xf numFmtId="169" fontId="13" fillId="0" borderId="23" xfId="60" applyNumberFormat="1" applyFont="1" applyFill="1" applyBorder="1" applyAlignment="1">
      <alignment vertical="center"/>
      <protection/>
    </xf>
    <xf numFmtId="10" fontId="13" fillId="0" borderId="13" xfId="63" applyNumberFormat="1" applyFont="1" applyFill="1" applyBorder="1" applyAlignment="1">
      <alignment vertical="center"/>
    </xf>
    <xf numFmtId="169" fontId="11" fillId="0" borderId="13" xfId="60" applyNumberFormat="1" applyFont="1" applyFill="1" applyBorder="1" applyAlignment="1">
      <alignment horizontal="right" vertical="center"/>
      <protection/>
    </xf>
    <xf numFmtId="169" fontId="13" fillId="0" borderId="24" xfId="60" applyNumberFormat="1" applyFont="1" applyFill="1" applyBorder="1" applyAlignment="1">
      <alignment vertical="center"/>
      <protection/>
    </xf>
    <xf numFmtId="169" fontId="13" fillId="0" borderId="11" xfId="60" applyNumberFormat="1" applyFont="1" applyFill="1" applyBorder="1" applyAlignment="1">
      <alignment vertical="center"/>
      <protection/>
    </xf>
    <xf numFmtId="169" fontId="11" fillId="0" borderId="11" xfId="60" applyNumberFormat="1" applyFont="1" applyFill="1" applyBorder="1" applyAlignment="1">
      <alignment vertical="center"/>
      <protection/>
    </xf>
    <xf numFmtId="169" fontId="11" fillId="0" borderId="11" xfId="60" applyNumberFormat="1" applyFont="1" applyFill="1" applyBorder="1" applyAlignment="1">
      <alignment horizontal="right" vertical="center"/>
      <protection/>
    </xf>
    <xf numFmtId="169" fontId="13" fillId="0" borderId="24" xfId="60" applyNumberFormat="1" applyFont="1" applyFill="1" applyBorder="1" applyAlignment="1">
      <alignment horizontal="center" vertical="center"/>
      <protection/>
    </xf>
    <xf numFmtId="169" fontId="13" fillId="0" borderId="23" xfId="60" applyNumberFormat="1" applyFont="1" applyFill="1" applyBorder="1" applyAlignment="1">
      <alignment horizontal="center" vertical="center"/>
      <protection/>
    </xf>
    <xf numFmtId="169" fontId="11" fillId="0" borderId="11" xfId="60" applyNumberFormat="1" applyFont="1" applyFill="1" applyBorder="1" applyAlignment="1">
      <alignment horizontal="center" vertical="center"/>
      <protection/>
    </xf>
    <xf numFmtId="169" fontId="11" fillId="0" borderId="13" xfId="60" applyNumberFormat="1" applyFont="1" applyFill="1" applyBorder="1" applyAlignment="1">
      <alignment horizontal="center" vertical="center"/>
      <protection/>
    </xf>
    <xf numFmtId="193" fontId="13" fillId="0" borderId="11" xfId="60" applyNumberFormat="1" applyFont="1" applyFill="1" applyBorder="1" applyAlignment="1">
      <alignment vertical="center"/>
      <protection/>
    </xf>
    <xf numFmtId="193" fontId="13" fillId="0" borderId="12" xfId="60" applyNumberFormat="1" applyFont="1" applyFill="1" applyBorder="1" applyAlignment="1">
      <alignment vertical="center"/>
      <protection/>
    </xf>
    <xf numFmtId="193" fontId="13" fillId="0" borderId="17" xfId="60" applyNumberFormat="1" applyFont="1" applyFill="1" applyBorder="1" applyAlignment="1">
      <alignment vertical="center"/>
      <protection/>
    </xf>
    <xf numFmtId="0" fontId="1" fillId="0" borderId="0" xfId="0" applyFont="1" applyFill="1" applyBorder="1" applyAlignment="1">
      <alignment vertical="center"/>
    </xf>
    <xf numFmtId="169" fontId="3" fillId="0" borderId="0" xfId="0" applyNumberFormat="1" applyFont="1" applyFill="1" applyBorder="1" applyAlignment="1">
      <alignment horizontal="center"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69" fontId="1" fillId="0" borderId="0" xfId="0" applyNumberFormat="1" applyFont="1" applyFill="1" applyBorder="1" applyAlignment="1">
      <alignment vertical="center"/>
    </xf>
    <xf numFmtId="0" fontId="21" fillId="0" borderId="0" xfId="0" applyFont="1" applyFill="1" applyAlignment="1">
      <alignment/>
    </xf>
    <xf numFmtId="169" fontId="1" fillId="0" borderId="19" xfId="0" applyNumberFormat="1" applyFont="1" applyFill="1" applyBorder="1" applyAlignment="1">
      <alignment vertical="center"/>
    </xf>
    <xf numFmtId="0" fontId="1" fillId="0" borderId="0" xfId="0" applyFont="1" applyFill="1" applyAlignment="1">
      <alignment vertical="center"/>
    </xf>
    <xf numFmtId="0" fontId="22" fillId="0" borderId="0" xfId="0" applyFont="1" applyFill="1" applyBorder="1" applyAlignment="1">
      <alignment vertical="center"/>
    </xf>
    <xf numFmtId="190" fontId="1" fillId="0" borderId="0" xfId="42" applyNumberFormat="1" applyFont="1" applyFill="1" applyAlignment="1">
      <alignment horizontal="right"/>
    </xf>
    <xf numFmtId="0" fontId="3" fillId="0" borderId="0" xfId="0" applyFont="1" applyFill="1" applyBorder="1" applyAlignment="1">
      <alignment vertical="center"/>
    </xf>
    <xf numFmtId="169" fontId="3" fillId="0" borderId="16" xfId="0" applyNumberFormat="1" applyFont="1" applyFill="1" applyBorder="1" applyAlignment="1">
      <alignment vertical="center"/>
    </xf>
    <xf numFmtId="169" fontId="3" fillId="0" borderId="0" xfId="0" applyNumberFormat="1" applyFont="1" applyFill="1" applyBorder="1" applyAlignment="1">
      <alignment vertical="center"/>
    </xf>
    <xf numFmtId="169" fontId="1" fillId="0" borderId="25" xfId="0" applyNumberFormat="1" applyFont="1" applyFill="1" applyBorder="1" applyAlignment="1">
      <alignment vertical="center"/>
    </xf>
    <xf numFmtId="0" fontId="22"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quotePrefix="1">
      <alignment horizontal="left" vertical="center"/>
    </xf>
    <xf numFmtId="0" fontId="3" fillId="0" borderId="0" xfId="0" applyFont="1" applyFill="1" applyBorder="1" applyAlignment="1" quotePrefix="1">
      <alignment horizontal="left" vertical="center"/>
    </xf>
    <xf numFmtId="169" fontId="3" fillId="0" borderId="20" xfId="0" applyNumberFormat="1" applyFont="1" applyFill="1" applyBorder="1" applyAlignment="1">
      <alignment vertical="center"/>
    </xf>
    <xf numFmtId="169" fontId="1" fillId="0" borderId="0" xfId="42" applyNumberFormat="1" applyFont="1" applyFill="1" applyBorder="1" applyAlignment="1">
      <alignment vertical="center"/>
    </xf>
    <xf numFmtId="171" fontId="3" fillId="0" borderId="0" xfId="42" applyNumberFormat="1" applyFont="1" applyFill="1" applyBorder="1" applyAlignment="1">
      <alignment vertical="center"/>
    </xf>
    <xf numFmtId="190" fontId="3" fillId="0" borderId="0" xfId="42" applyNumberFormat="1" applyFont="1" applyFill="1" applyBorder="1" applyAlignment="1">
      <alignment vertical="center"/>
    </xf>
    <xf numFmtId="0" fontId="23" fillId="0" borderId="0" xfId="0" applyFont="1" applyFill="1" applyBorder="1" applyAlignment="1">
      <alignment vertical="center"/>
    </xf>
    <xf numFmtId="190" fontId="1" fillId="0" borderId="0" xfId="0" applyNumberFormat="1" applyFont="1" applyFill="1" applyBorder="1" applyAlignment="1">
      <alignment vertical="center"/>
    </xf>
    <xf numFmtId="0" fontId="23" fillId="0" borderId="0" xfId="0" applyFont="1" applyFill="1" applyBorder="1" applyAlignment="1">
      <alignment horizontal="center" vertical="center"/>
    </xf>
    <xf numFmtId="169" fontId="23" fillId="0" borderId="0" xfId="0" applyNumberFormat="1" applyFont="1" applyFill="1" applyBorder="1" applyAlignment="1">
      <alignment vertical="center"/>
    </xf>
    <xf numFmtId="190" fontId="23" fillId="0" borderId="0" xfId="0" applyNumberFormat="1" applyFont="1" applyFill="1" applyBorder="1" applyAlignment="1">
      <alignment vertical="center"/>
    </xf>
    <xf numFmtId="0" fontId="24" fillId="0" borderId="0" xfId="0" applyFont="1" applyFill="1" applyBorder="1" applyAlignment="1">
      <alignment vertical="center"/>
    </xf>
    <xf numFmtId="0" fontId="23"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25" xfId="0" applyFont="1" applyFill="1" applyBorder="1" applyAlignment="1">
      <alignment horizontal="center" vertical="center"/>
    </xf>
    <xf numFmtId="0" fontId="3" fillId="0" borderId="15" xfId="0" applyFont="1" applyFill="1" applyBorder="1" applyAlignment="1">
      <alignment horizontal="justify"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17" xfId="0" applyFont="1" applyFill="1" applyBorder="1" applyAlignment="1">
      <alignment horizontal="justify" vertical="center"/>
    </xf>
    <xf numFmtId="0" fontId="3" fillId="0" borderId="17"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3" xfId="42" applyNumberFormat="1" applyFont="1" applyFill="1" applyBorder="1" applyAlignment="1">
      <alignment horizontal="right" vertical="center"/>
    </xf>
    <xf numFmtId="190" fontId="0" fillId="0" borderId="13" xfId="42" applyNumberFormat="1" applyFont="1" applyFill="1" applyBorder="1" applyAlignment="1">
      <alignment horizontal="right" vertical="center"/>
    </xf>
    <xf numFmtId="169" fontId="0" fillId="0" borderId="13" xfId="42" applyNumberFormat="1" applyFont="1" applyFill="1" applyBorder="1" applyAlignment="1">
      <alignment horizontal="right" vertical="center"/>
    </xf>
    <xf numFmtId="0" fontId="0" fillId="0" borderId="11" xfId="0" applyFont="1" applyFill="1" applyBorder="1" applyAlignment="1">
      <alignment horizontal="left" vertical="center"/>
    </xf>
    <xf numFmtId="169" fontId="0" fillId="0" borderId="11" xfId="42" applyNumberFormat="1" applyFont="1" applyFill="1" applyBorder="1" applyAlignment="1">
      <alignment horizontal="right" vertical="center"/>
    </xf>
    <xf numFmtId="0" fontId="0" fillId="0" borderId="13" xfId="0" applyFont="1" applyFill="1" applyBorder="1" applyAlignment="1">
      <alignment horizontal="left" vertical="center"/>
    </xf>
    <xf numFmtId="190" fontId="0" fillId="0" borderId="11" xfId="42"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190" fontId="0" fillId="0" borderId="14" xfId="42" applyNumberFormat="1" applyFont="1" applyFill="1" applyBorder="1" applyAlignment="1">
      <alignment horizontal="right" vertical="center"/>
    </xf>
    <xf numFmtId="190" fontId="0" fillId="0" borderId="15" xfId="42" applyNumberFormat="1" applyFont="1" applyFill="1" applyBorder="1" applyAlignment="1">
      <alignment horizontal="right" vertical="center"/>
    </xf>
    <xf numFmtId="0" fontId="0" fillId="0" borderId="13" xfId="0" applyFont="1" applyFill="1" applyBorder="1" applyAlignment="1">
      <alignment horizontal="left" vertical="center" wrapText="1"/>
    </xf>
    <xf numFmtId="0" fontId="0" fillId="0" borderId="17" xfId="0" applyFont="1" applyFill="1" applyBorder="1" applyAlignment="1">
      <alignment horizontal="left" vertical="center"/>
    </xf>
    <xf numFmtId="37" fontId="0" fillId="0" borderId="14"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169" fontId="0" fillId="0" borderId="14"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190" fontId="0" fillId="0" borderId="0" xfId="42" applyNumberFormat="1" applyFont="1" applyFill="1" applyBorder="1" applyAlignment="1">
      <alignment horizontal="right" vertical="center"/>
    </xf>
    <xf numFmtId="0" fontId="1" fillId="0" borderId="0" xfId="59" applyFont="1" applyFill="1" applyAlignment="1">
      <alignment vertical="center"/>
      <protection/>
    </xf>
    <xf numFmtId="17" fontId="3" fillId="0" borderId="0" xfId="59" applyNumberFormat="1" applyFont="1" applyFill="1" applyBorder="1" applyAlignment="1">
      <alignment horizontal="center" vertical="center" wrapText="1"/>
      <protection/>
    </xf>
    <xf numFmtId="37" fontId="3" fillId="0" borderId="0" xfId="59" applyNumberFormat="1" applyFont="1" applyFill="1" applyBorder="1" applyAlignment="1">
      <alignment horizontal="center" vertical="center"/>
      <protection/>
    </xf>
    <xf numFmtId="190" fontId="1" fillId="0" borderId="25" xfId="42" applyNumberFormat="1" applyFont="1" applyFill="1" applyBorder="1" applyAlignment="1">
      <alignment/>
    </xf>
    <xf numFmtId="190" fontId="1" fillId="0" borderId="0" xfId="42" applyNumberFormat="1" applyFont="1" applyFill="1" applyBorder="1" applyAlignment="1">
      <alignment/>
    </xf>
    <xf numFmtId="0" fontId="54" fillId="0" borderId="0" xfId="0" applyFont="1" applyFill="1" applyAlignment="1">
      <alignment/>
    </xf>
    <xf numFmtId="0" fontId="55" fillId="0" borderId="0" xfId="0" applyFont="1" applyFill="1" applyAlignment="1">
      <alignment/>
    </xf>
    <xf numFmtId="0" fontId="22" fillId="0" borderId="0" xfId="0" applyFont="1" applyFill="1" applyAlignment="1">
      <alignment/>
    </xf>
    <xf numFmtId="0" fontId="56" fillId="0" borderId="0" xfId="0" applyFont="1" applyFill="1" applyAlignment="1">
      <alignment/>
    </xf>
    <xf numFmtId="190" fontId="1" fillId="0" borderId="19" xfId="42" applyNumberFormat="1" applyFont="1" applyFill="1" applyBorder="1" applyAlignment="1">
      <alignment/>
    </xf>
    <xf numFmtId="190" fontId="1" fillId="0" borderId="20" xfId="42" applyNumberFormat="1" applyFont="1" applyFill="1" applyBorder="1" applyAlignment="1">
      <alignment/>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26" fillId="0" borderId="0" xfId="0" applyFont="1" applyFill="1" applyAlignment="1">
      <alignment horizontal="center"/>
    </xf>
    <xf numFmtId="0" fontId="27" fillId="0" borderId="0" xfId="0" applyFont="1" applyFill="1" applyAlignment="1">
      <alignment/>
    </xf>
    <xf numFmtId="169" fontId="11" fillId="0" borderId="17" xfId="60" applyNumberFormat="1" applyFont="1" applyFill="1" applyBorder="1" applyAlignment="1">
      <alignment horizontal="right" vertical="center"/>
      <protection/>
    </xf>
    <xf numFmtId="0" fontId="28"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quotePrefix="1">
      <alignment horizontal="left" vertical="center"/>
    </xf>
    <xf numFmtId="0" fontId="1" fillId="0" borderId="0" xfId="0" applyFont="1" applyFill="1" applyBorder="1" applyAlignment="1">
      <alignment horizontal="left" wrapText="1"/>
    </xf>
    <xf numFmtId="171" fontId="0" fillId="0" borderId="0" xfId="0" applyNumberFormat="1" applyFont="1" applyFill="1" applyAlignment="1">
      <alignment horizontal="justify" vertical="center"/>
    </xf>
    <xf numFmtId="2"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3" fontId="1" fillId="0" borderId="0" xfId="0" applyNumberFormat="1" applyFont="1" applyFill="1" applyBorder="1" applyAlignment="1">
      <alignment horizontal="center" wrapText="1"/>
    </xf>
    <xf numFmtId="169" fontId="7" fillId="0" borderId="0" xfId="0" applyNumberFormat="1" applyFont="1" applyFill="1" applyAlignment="1">
      <alignment/>
    </xf>
    <xf numFmtId="190" fontId="1" fillId="0" borderId="0" xfId="44" applyNumberFormat="1" applyFont="1" applyFill="1" applyBorder="1" applyAlignment="1">
      <alignment horizontal="right" vertical="top" wrapText="1"/>
    </xf>
    <xf numFmtId="190" fontId="7" fillId="0" borderId="0" xfId="44" applyNumberFormat="1" applyFont="1" applyFill="1" applyAlignment="1">
      <alignment horizontal="right"/>
    </xf>
    <xf numFmtId="0" fontId="1" fillId="0" borderId="0" xfId="58" applyFont="1" applyFill="1" applyAlignment="1">
      <alignment horizontal="left" vertical="top" wrapText="1"/>
      <protection/>
    </xf>
    <xf numFmtId="0" fontId="1" fillId="0" borderId="0" xfId="58" applyFont="1" applyFill="1">
      <alignment/>
      <protection/>
    </xf>
    <xf numFmtId="0" fontId="1" fillId="0" borderId="0" xfId="58" applyFont="1" applyFill="1" applyAlignment="1">
      <alignment horizontal="right" vertical="top"/>
      <protection/>
    </xf>
    <xf numFmtId="0" fontId="1" fillId="0" borderId="0" xfId="58" applyFont="1" applyFill="1" applyAlignment="1">
      <alignment horizontal="right" vertical="top" wrapText="1"/>
      <protection/>
    </xf>
    <xf numFmtId="0" fontId="1" fillId="0" borderId="0" xfId="58" applyFont="1" applyFill="1" applyAlignment="1">
      <alignment horizontal="left" vertical="top"/>
      <protection/>
    </xf>
    <xf numFmtId="0" fontId="3" fillId="0" borderId="0" xfId="58" applyFont="1" applyFill="1" applyAlignment="1">
      <alignment horizontal="left" vertical="top" wrapText="1"/>
      <protection/>
    </xf>
    <xf numFmtId="0" fontId="1" fillId="0" borderId="0" xfId="58" applyFont="1" applyFill="1" applyAlignment="1">
      <alignment vertical="top"/>
      <protection/>
    </xf>
    <xf numFmtId="14" fontId="7" fillId="0" borderId="0" xfId="0" applyNumberFormat="1" applyFont="1" applyFill="1" applyAlignment="1">
      <alignment/>
    </xf>
    <xf numFmtId="190" fontId="7" fillId="0" borderId="0" xfId="42" applyNumberFormat="1" applyFont="1" applyFill="1" applyAlignment="1">
      <alignment/>
    </xf>
    <xf numFmtId="0" fontId="7" fillId="0" borderId="0" xfId="0" applyFont="1" applyFill="1" applyAlignment="1">
      <alignment horizontal="center"/>
    </xf>
    <xf numFmtId="171" fontId="7" fillId="0" borderId="0" xfId="0" applyNumberFormat="1" applyFont="1" applyFill="1" applyAlignment="1">
      <alignment/>
    </xf>
    <xf numFmtId="0" fontId="1" fillId="0" borderId="14" xfId="0" applyFont="1" applyFill="1" applyBorder="1" applyAlignment="1">
      <alignment horizontal="center" vertical="top" wrapText="1"/>
    </xf>
    <xf numFmtId="190" fontId="1" fillId="0" borderId="14" xfId="42" applyNumberFormat="1" applyFont="1" applyFill="1" applyBorder="1" applyAlignment="1">
      <alignment/>
    </xf>
    <xf numFmtId="190" fontId="1" fillId="0" borderId="18" xfId="42" applyNumberFormat="1" applyFont="1" applyFill="1" applyBorder="1" applyAlignment="1">
      <alignment/>
    </xf>
    <xf numFmtId="169" fontId="1" fillId="0" borderId="23" xfId="0" applyNumberFormat="1" applyFont="1" applyFill="1" applyBorder="1" applyAlignment="1">
      <alignment horizontal="center"/>
    </xf>
    <xf numFmtId="190" fontId="1" fillId="0" borderId="26" xfId="42" applyNumberFormat="1" applyFont="1" applyFill="1" applyBorder="1" applyAlignment="1">
      <alignment/>
    </xf>
    <xf numFmtId="0" fontId="29" fillId="0" borderId="0" xfId="0" applyFont="1" applyAlignment="1">
      <alignment vertical="center"/>
    </xf>
    <xf numFmtId="0" fontId="29" fillId="0" borderId="27" xfId="0" applyFont="1" applyBorder="1" applyAlignment="1">
      <alignment horizontal="center" vertical="center" wrapText="1"/>
    </xf>
    <xf numFmtId="3" fontId="29" fillId="0" borderId="28" xfId="0" applyNumberFormat="1" applyFont="1" applyBorder="1" applyAlignment="1">
      <alignment horizontal="center" vertical="center" wrapText="1"/>
    </xf>
    <xf numFmtId="0" fontId="30" fillId="0" borderId="0" xfId="0" applyFont="1" applyAlignment="1">
      <alignment vertical="center"/>
    </xf>
    <xf numFmtId="0" fontId="83" fillId="0" borderId="0" xfId="0" applyFont="1" applyFill="1" applyAlignment="1">
      <alignment horizontal="center"/>
    </xf>
    <xf numFmtId="0" fontId="83" fillId="0" borderId="0" xfId="0" applyFont="1" applyFill="1" applyAlignment="1">
      <alignment/>
    </xf>
    <xf numFmtId="171" fontId="83" fillId="0" borderId="0" xfId="0" applyNumberFormat="1" applyFont="1" applyFill="1" applyAlignment="1">
      <alignment/>
    </xf>
    <xf numFmtId="169" fontId="1" fillId="0" borderId="13" xfId="0" applyNumberFormat="1" applyFont="1" applyFill="1" applyBorder="1" applyAlignment="1">
      <alignment vertical="top" wrapText="1"/>
    </xf>
    <xf numFmtId="169" fontId="1" fillId="0" borderId="17" xfId="0" applyNumberFormat="1" applyFont="1" applyFill="1" applyBorder="1" applyAlignment="1">
      <alignment vertical="top" wrapText="1"/>
    </xf>
    <xf numFmtId="169" fontId="3" fillId="0" borderId="13" xfId="0" applyNumberFormat="1" applyFont="1" applyFill="1" applyBorder="1" applyAlignment="1">
      <alignment vertical="top" wrapText="1"/>
    </xf>
    <xf numFmtId="169" fontId="3" fillId="0" borderId="17" xfId="0" applyNumberFormat="1" applyFont="1" applyFill="1" applyBorder="1" applyAlignment="1">
      <alignment vertical="top" wrapText="1"/>
    </xf>
    <xf numFmtId="0" fontId="1" fillId="0" borderId="15" xfId="0" applyFont="1" applyFill="1" applyBorder="1" applyAlignment="1">
      <alignment horizontal="center" vertical="top" wrapText="1"/>
    </xf>
    <xf numFmtId="0" fontId="1" fillId="0" borderId="15" xfId="0" applyFont="1" applyFill="1" applyBorder="1" applyAlignment="1">
      <alignment horizontal="center" wrapText="1"/>
    </xf>
    <xf numFmtId="15" fontId="1" fillId="0" borderId="13"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26" xfId="0" applyFont="1" applyFill="1" applyBorder="1" applyAlignment="1">
      <alignment vertical="top" wrapText="1"/>
    </xf>
    <xf numFmtId="0" fontId="1" fillId="0" borderId="15" xfId="0" applyFont="1" applyFill="1" applyBorder="1" applyAlignment="1">
      <alignment vertical="top" wrapText="1"/>
    </xf>
    <xf numFmtId="0" fontId="1" fillId="0" borderId="0" xfId="0" applyFont="1" applyFill="1" applyBorder="1" applyAlignment="1" quotePrefix="1">
      <alignment horizontal="left" vertical="justify"/>
    </xf>
    <xf numFmtId="0" fontId="1" fillId="0" borderId="25" xfId="0" applyFont="1" applyFill="1" applyBorder="1" applyAlignment="1" quotePrefix="1">
      <alignment horizontal="left" vertical="justify"/>
    </xf>
    <xf numFmtId="0" fontId="1" fillId="0" borderId="25" xfId="0" applyFont="1" applyFill="1" applyBorder="1" applyAlignment="1">
      <alignment vertical="top" wrapText="1"/>
    </xf>
    <xf numFmtId="0" fontId="1" fillId="0" borderId="11" xfId="0" applyFont="1" applyFill="1" applyBorder="1" applyAlignment="1">
      <alignment horizontal="center" vertical="top" wrapText="1"/>
    </xf>
    <xf numFmtId="0" fontId="1" fillId="0" borderId="19" xfId="0" applyFont="1" applyFill="1" applyBorder="1" applyAlignment="1">
      <alignment vertical="top" wrapText="1"/>
    </xf>
    <xf numFmtId="0" fontId="7" fillId="0" borderId="25" xfId="0" applyFont="1" applyFill="1" applyBorder="1" applyAlignment="1">
      <alignment horizontal="left"/>
    </xf>
    <xf numFmtId="0" fontId="1" fillId="0" borderId="15" xfId="0" applyFont="1" applyFill="1" applyBorder="1" applyAlignment="1">
      <alignment horizontal="center"/>
    </xf>
    <xf numFmtId="0" fontId="9" fillId="0" borderId="0" xfId="0" applyFont="1" applyFill="1" applyAlignment="1">
      <alignment horizontal="center" vertical="top" wrapText="1"/>
    </xf>
    <xf numFmtId="0" fontId="1" fillId="0" borderId="13" xfId="0" applyFont="1" applyFill="1" applyBorder="1" applyAlignment="1">
      <alignment horizontal="center"/>
    </xf>
    <xf numFmtId="15" fontId="9" fillId="0" borderId="0" xfId="0" applyNumberFormat="1" applyFont="1" applyFill="1" applyAlignment="1">
      <alignment horizontal="center" vertical="top" wrapText="1"/>
    </xf>
    <xf numFmtId="0" fontId="1" fillId="0" borderId="13" xfId="0" applyFont="1" applyFill="1" applyBorder="1" applyAlignment="1" quotePrefix="1">
      <alignment horizontal="center"/>
    </xf>
    <xf numFmtId="0" fontId="1" fillId="0" borderId="17" xfId="0" applyFont="1" applyFill="1" applyBorder="1" applyAlignment="1">
      <alignment horizontal="center" vertical="top" wrapText="1"/>
    </xf>
    <xf numFmtId="0" fontId="1" fillId="0" borderId="0" xfId="0" applyFont="1" applyFill="1" applyAlignment="1">
      <alignment horizontal="right" vertical="top" wrapText="1" indent="3"/>
    </xf>
    <xf numFmtId="0" fontId="84" fillId="0" borderId="0" xfId="0" applyFont="1" applyFill="1" applyAlignment="1">
      <alignment vertical="top" wrapText="1"/>
    </xf>
    <xf numFmtId="169" fontId="84" fillId="0" borderId="0" xfId="0" applyNumberFormat="1" applyFont="1" applyFill="1" applyAlignment="1">
      <alignment vertical="top" wrapText="1"/>
    </xf>
    <xf numFmtId="169" fontId="84" fillId="0" borderId="0" xfId="0" applyNumberFormat="1" applyFont="1" applyFill="1" applyBorder="1" applyAlignment="1">
      <alignment vertical="top" wrapText="1"/>
    </xf>
    <xf numFmtId="0" fontId="85" fillId="0" borderId="0" xfId="0" applyFont="1" applyFill="1" applyAlignment="1">
      <alignment/>
    </xf>
    <xf numFmtId="190" fontId="83" fillId="0" borderId="0" xfId="42" applyNumberFormat="1" applyFont="1" applyFill="1" applyAlignment="1">
      <alignment/>
    </xf>
    <xf numFmtId="190" fontId="83" fillId="0" borderId="0" xfId="44" applyNumberFormat="1" applyFont="1" applyFill="1" applyBorder="1" applyAlignment="1">
      <alignment/>
    </xf>
    <xf numFmtId="0" fontId="83" fillId="0" borderId="0" xfId="0" applyFont="1" applyFill="1" applyBorder="1" applyAlignment="1">
      <alignment horizontal="center"/>
    </xf>
    <xf numFmtId="0" fontId="83" fillId="0" borderId="0" xfId="0" applyFont="1" applyFill="1" applyBorder="1" applyAlignment="1">
      <alignment/>
    </xf>
    <xf numFmtId="190" fontId="86" fillId="0" borderId="0" xfId="44" applyNumberFormat="1" applyFont="1" applyFill="1" applyBorder="1" applyAlignment="1">
      <alignment/>
    </xf>
    <xf numFmtId="0" fontId="86" fillId="0" borderId="0" xfId="0" applyFont="1" applyFill="1" applyBorder="1" applyAlignment="1">
      <alignment/>
    </xf>
    <xf numFmtId="14" fontId="83" fillId="0" borderId="0" xfId="0" applyNumberFormat="1" applyFont="1" applyFill="1" applyBorder="1" applyAlignment="1">
      <alignment/>
    </xf>
    <xf numFmtId="171" fontId="83" fillId="0" borderId="0" xfId="0" applyNumberFormat="1" applyFont="1" applyFill="1" applyBorder="1" applyAlignment="1">
      <alignment/>
    </xf>
    <xf numFmtId="171" fontId="86" fillId="0" borderId="0" xfId="0" applyNumberFormat="1" applyFont="1" applyFill="1" applyBorder="1" applyAlignment="1">
      <alignment/>
    </xf>
    <xf numFmtId="171" fontId="83" fillId="0" borderId="0" xfId="42" applyFont="1" applyFill="1" applyBorder="1" applyAlignment="1">
      <alignment/>
    </xf>
    <xf numFmtId="0" fontId="31" fillId="0" borderId="0" xfId="0" applyFont="1" applyFill="1" applyAlignment="1">
      <alignment/>
    </xf>
    <xf numFmtId="0" fontId="31" fillId="0" borderId="0" xfId="0" applyFont="1" applyFill="1" applyAlignment="1">
      <alignment horizontal="center"/>
    </xf>
    <xf numFmtId="193" fontId="13" fillId="33" borderId="13" xfId="60" applyNumberFormat="1" applyFont="1" applyFill="1" applyBorder="1" applyAlignment="1">
      <alignment vertical="center"/>
      <protection/>
    </xf>
    <xf numFmtId="193" fontId="13" fillId="33" borderId="17" xfId="60" applyNumberFormat="1" applyFont="1" applyFill="1" applyBorder="1" applyAlignment="1">
      <alignment horizontal="center" vertical="center"/>
      <protection/>
    </xf>
    <xf numFmtId="0" fontId="10" fillId="34" borderId="0" xfId="0" applyFont="1" applyFill="1" applyAlignment="1">
      <alignment horizontal="center" vertical="top" wrapText="1"/>
    </xf>
    <xf numFmtId="0" fontId="2" fillId="34" borderId="0" xfId="60" applyFont="1" applyFill="1" applyAlignment="1">
      <alignment horizontal="center" vertical="top"/>
      <protection/>
    </xf>
    <xf numFmtId="0" fontId="3" fillId="0" borderId="0" xfId="60" applyFont="1" applyFill="1" applyAlignment="1">
      <alignment horizontal="center" vertical="center"/>
      <protection/>
    </xf>
    <xf numFmtId="0" fontId="3" fillId="34" borderId="0" xfId="60" applyFont="1" applyFill="1" applyAlignment="1">
      <alignment horizontal="center" vertical="center"/>
      <protection/>
    </xf>
    <xf numFmtId="0" fontId="2" fillId="0" borderId="0" xfId="0" applyFont="1" applyAlignment="1">
      <alignment horizontal="left" vertical="center" wrapText="1"/>
    </xf>
    <xf numFmtId="49" fontId="12" fillId="0" borderId="10" xfId="60" applyNumberFormat="1" applyFont="1" applyFill="1" applyBorder="1" applyAlignment="1">
      <alignment horizontal="center" vertical="center"/>
      <protection/>
    </xf>
    <xf numFmtId="49" fontId="12" fillId="0" borderId="29" xfId="60" applyNumberFormat="1" applyFont="1" applyFill="1" applyBorder="1" applyAlignment="1">
      <alignment horizontal="center" vertical="center"/>
      <protection/>
    </xf>
    <xf numFmtId="49" fontId="12" fillId="0" borderId="18" xfId="60" applyNumberFormat="1" applyFont="1" applyFill="1" applyBorder="1" applyAlignment="1">
      <alignment horizontal="center" vertical="center"/>
      <protection/>
    </xf>
    <xf numFmtId="0" fontId="2" fillId="0" borderId="0" xfId="0" applyFont="1" applyFill="1" applyAlignment="1">
      <alignment horizontal="left" vertical="center" wrapText="1"/>
    </xf>
    <xf numFmtId="0" fontId="10" fillId="0" borderId="0" xfId="0" applyFont="1" applyFill="1" applyAlignment="1">
      <alignment horizontal="center" vertical="top" wrapText="1"/>
    </xf>
    <xf numFmtId="190" fontId="2" fillId="0" borderId="0" xfId="0" applyNumberFormat="1" applyFont="1" applyFill="1" applyAlignment="1" quotePrefix="1">
      <alignment horizontal="center" vertical="top" wrapText="1"/>
    </xf>
    <xf numFmtId="19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2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8" fillId="0" borderId="0" xfId="0" applyFont="1" applyFill="1" applyAlignment="1">
      <alignment horizontal="center" vertical="top" wrapText="1"/>
    </xf>
    <xf numFmtId="0" fontId="2" fillId="0" borderId="0" xfId="0" applyFont="1" applyFill="1" applyAlignment="1">
      <alignment horizontal="center" vertical="top"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0" xfId="0" applyFont="1" applyAlignment="1">
      <alignment horizontal="left" vertical="top" wrapText="1"/>
    </xf>
    <xf numFmtId="0" fontId="29" fillId="0" borderId="0" xfId="0" applyFont="1" applyAlignment="1">
      <alignment horizontal="left" vertical="top"/>
    </xf>
    <xf numFmtId="0" fontId="1" fillId="0" borderId="0" xfId="0" applyFont="1" applyFill="1" applyBorder="1" applyAlignment="1" quotePrefix="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3" fillId="0" borderId="0" xfId="0" applyFont="1" applyFill="1" applyAlignment="1">
      <alignment horizontal="left" vertical="top" wrapText="1"/>
    </xf>
    <xf numFmtId="0" fontId="1" fillId="0" borderId="0" xfId="0" applyFont="1" applyFill="1" applyBorder="1" applyAlignment="1">
      <alignment horizontal="left" wrapText="1" shrinkToFit="1"/>
    </xf>
    <xf numFmtId="0" fontId="1" fillId="0" borderId="0" xfId="0" applyFont="1" applyFill="1" applyAlignment="1" quotePrefix="1">
      <alignment horizontal="left" vertical="top"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5" xfId="0" applyFont="1" applyFill="1" applyBorder="1" applyAlignment="1">
      <alignment horizontal="left" vertical="top" wrapText="1"/>
    </xf>
    <xf numFmtId="0" fontId="3" fillId="0" borderId="0" xfId="0" applyNumberFormat="1" applyFont="1" applyFill="1" applyAlignment="1">
      <alignment horizontal="left" vertical="top" wrapText="1"/>
    </xf>
    <xf numFmtId="0" fontId="1" fillId="0" borderId="10" xfId="0" applyFont="1" applyFill="1" applyBorder="1" applyAlignment="1">
      <alignment horizontal="left" vertical="justify"/>
    </xf>
    <xf numFmtId="0" fontId="1" fillId="0" borderId="26" xfId="0" applyFont="1" applyFill="1" applyBorder="1" applyAlignment="1">
      <alignment horizontal="left" vertical="justify"/>
    </xf>
    <xf numFmtId="0" fontId="1" fillId="0" borderId="11"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12" xfId="0" applyFont="1" applyFill="1" applyBorder="1" applyAlignment="1">
      <alignment horizontal="left" vertical="justify" wrapText="1"/>
    </xf>
    <xf numFmtId="0" fontId="1" fillId="0" borderId="25" xfId="0" applyFont="1" applyFill="1" applyBorder="1" applyAlignment="1">
      <alignment horizontal="left" vertical="justify" wrapText="1"/>
    </xf>
    <xf numFmtId="0" fontId="1" fillId="0" borderId="0" xfId="0" applyFont="1" applyAlignment="1">
      <alignment horizontal="left" vertical="top" wrapText="1"/>
    </xf>
    <xf numFmtId="0" fontId="1" fillId="0" borderId="0" xfId="0" applyFont="1" applyFill="1" applyBorder="1" applyAlignment="1">
      <alignment horizontal="left" wrapText="1"/>
    </xf>
    <xf numFmtId="0" fontId="7" fillId="0" borderId="0" xfId="0" applyFont="1" applyFill="1" applyAlignment="1">
      <alignment vertical="top" wrapText="1"/>
    </xf>
    <xf numFmtId="0" fontId="1" fillId="0" borderId="0" xfId="0" applyFont="1" applyFill="1" applyBorder="1" applyAlignment="1">
      <alignment horizontal="left" vertical="top" wrapText="1" shrinkToFit="1"/>
    </xf>
    <xf numFmtId="0" fontId="1" fillId="0" borderId="0" xfId="58" applyFont="1" applyFill="1" applyAlignment="1">
      <alignment horizontal="left" vertical="top" wrapText="1"/>
      <protection/>
    </xf>
    <xf numFmtId="0" fontId="0" fillId="0" borderId="0" xfId="0" applyAlignment="1">
      <alignment horizontal="left" wrapText="1"/>
    </xf>
    <xf numFmtId="0" fontId="3" fillId="0" borderId="18" xfId="0" applyFont="1" applyBorder="1" applyAlignment="1">
      <alignment vertical="center" wrapText="1"/>
    </xf>
    <xf numFmtId="0" fontId="1" fillId="0" borderId="29" xfId="0" applyFont="1" applyBorder="1" applyAlignment="1">
      <alignment wrapText="1"/>
    </xf>
    <xf numFmtId="0" fontId="3" fillId="0" borderId="18" xfId="0" applyFont="1" applyBorder="1" applyAlignment="1">
      <alignment horizontal="right" vertical="center" wrapText="1"/>
    </xf>
    <xf numFmtId="0" fontId="1" fillId="0" borderId="29" xfId="0" applyFont="1" applyBorder="1" applyAlignment="1">
      <alignment/>
    </xf>
    <xf numFmtId="0" fontId="3" fillId="0" borderId="18" xfId="0" applyFont="1" applyBorder="1" applyAlignment="1">
      <alignment horizontal="right" vertical="center" wrapText="1" indent="1"/>
    </xf>
    <xf numFmtId="0" fontId="1" fillId="0" borderId="29" xfId="0" applyFont="1" applyBorder="1" applyAlignment="1">
      <alignment horizontal="right" vertical="center" wrapText="1" indent="1"/>
    </xf>
    <xf numFmtId="0" fontId="3" fillId="0" borderId="18" xfId="0" applyFont="1" applyFill="1" applyBorder="1" applyAlignment="1">
      <alignment horizontal="right" vertical="top" wrapText="1"/>
    </xf>
    <xf numFmtId="0" fontId="3" fillId="0" borderId="29" xfId="0" applyFont="1" applyBorder="1" applyAlignment="1">
      <alignment horizontal="right"/>
    </xf>
    <xf numFmtId="0" fontId="1" fillId="0" borderId="18" xfId="0" applyFont="1" applyBorder="1" applyAlignment="1">
      <alignment vertical="center" wrapText="1"/>
    </xf>
    <xf numFmtId="3" fontId="1" fillId="0" borderId="18" xfId="0" applyNumberFormat="1" applyFont="1" applyBorder="1" applyAlignment="1">
      <alignment horizontal="right" vertical="center" wrapText="1"/>
    </xf>
    <xf numFmtId="190" fontId="1" fillId="0" borderId="18" xfId="42" applyNumberFormat="1" applyFont="1" applyBorder="1" applyAlignment="1">
      <alignment horizontal="right" vertical="center" wrapText="1" indent="1"/>
    </xf>
    <xf numFmtId="190" fontId="1" fillId="0" borderId="29" xfId="42" applyNumberFormat="1" applyFont="1" applyBorder="1" applyAlignment="1">
      <alignment horizontal="right" vertical="center" wrapText="1" indent="1"/>
    </xf>
    <xf numFmtId="0" fontId="1" fillId="0" borderId="0" xfId="58" applyFont="1" applyFill="1" applyAlignment="1">
      <alignment horizontal="left" vertical="top"/>
      <protection/>
    </xf>
    <xf numFmtId="0" fontId="1" fillId="0" borderId="0" xfId="0" applyFont="1" applyFill="1" applyBorder="1" applyAlignment="1">
      <alignment horizontal="center" vertical="top" wrapText="1"/>
    </xf>
    <xf numFmtId="0" fontId="19" fillId="0" borderId="0" xfId="0" applyFont="1" applyFill="1" applyBorder="1" applyAlignment="1">
      <alignment horizontal="left" vertical="top" wrapText="1"/>
    </xf>
    <xf numFmtId="169" fontId="1" fillId="0" borderId="25" xfId="0" applyNumberFormat="1" applyFont="1" applyFill="1" applyBorder="1" applyAlignment="1">
      <alignment horizontal="center" vertical="top" wrapText="1"/>
    </xf>
    <xf numFmtId="169" fontId="1" fillId="0" borderId="33" xfId="0" applyNumberFormat="1" applyFont="1" applyFill="1" applyBorder="1" applyAlignment="1">
      <alignment horizontal="center" vertical="top" wrapText="1"/>
    </xf>
    <xf numFmtId="169" fontId="1" fillId="0" borderId="19" xfId="0" applyNumberFormat="1" applyFont="1" applyFill="1" applyBorder="1" applyAlignment="1">
      <alignment horizontal="left" vertical="top" wrapText="1" indent="1"/>
    </xf>
    <xf numFmtId="169" fontId="1" fillId="0" borderId="29" xfId="0" applyNumberFormat="1" applyFont="1" applyFill="1" applyBorder="1" applyAlignment="1">
      <alignment horizontal="left" vertical="top" wrapText="1" indent="1"/>
    </xf>
    <xf numFmtId="0" fontId="1" fillId="0" borderId="0" xfId="0" applyFont="1" applyFill="1" applyAlignment="1">
      <alignment horizontal="left" vertical="center" wrapText="1"/>
    </xf>
    <xf numFmtId="169" fontId="1" fillId="0" borderId="26" xfId="0" applyNumberFormat="1" applyFont="1" applyFill="1" applyBorder="1" applyAlignment="1">
      <alignment horizontal="center" vertical="top" wrapText="1"/>
    </xf>
    <xf numFmtId="169" fontId="1" fillId="0" borderId="21" xfId="0" applyNumberFormat="1" applyFont="1" applyFill="1" applyBorder="1" applyAlignment="1">
      <alignment horizontal="center" vertical="top" wrapText="1"/>
    </xf>
    <xf numFmtId="169" fontId="3" fillId="0" borderId="10" xfId="0" applyNumberFormat="1" applyFont="1" applyFill="1" applyBorder="1" applyAlignment="1">
      <alignment horizontal="center" vertical="top" wrapText="1"/>
    </xf>
    <xf numFmtId="169" fontId="3" fillId="0" borderId="21" xfId="0" applyNumberFormat="1" applyFont="1" applyFill="1" applyBorder="1" applyAlignment="1">
      <alignment horizontal="center" vertical="top" wrapText="1"/>
    </xf>
    <xf numFmtId="169" fontId="3" fillId="0" borderId="12" xfId="0" applyNumberFormat="1" applyFont="1" applyFill="1" applyBorder="1" applyAlignment="1">
      <alignment horizontal="center" vertical="top" wrapText="1"/>
    </xf>
    <xf numFmtId="169" fontId="3" fillId="0" borderId="33" xfId="0" applyNumberFormat="1" applyFont="1" applyFill="1" applyBorder="1" applyAlignment="1">
      <alignment horizontal="center" vertical="top" wrapText="1"/>
    </xf>
    <xf numFmtId="169" fontId="1" fillId="0" borderId="0" xfId="0" applyNumberFormat="1" applyFont="1" applyFill="1" applyBorder="1" applyAlignment="1">
      <alignment horizontal="center" vertical="top" wrapText="1"/>
    </xf>
    <xf numFmtId="169" fontId="1" fillId="0" borderId="22" xfId="0" applyNumberFormat="1" applyFont="1" applyFill="1" applyBorder="1" applyAlignment="1">
      <alignment horizontal="center" vertical="top" wrapText="1"/>
    </xf>
    <xf numFmtId="0" fontId="3" fillId="0" borderId="25" xfId="0" applyFont="1" applyFill="1" applyBorder="1" applyAlignment="1">
      <alignment horizontal="left" vertical="top" wrapText="1"/>
    </xf>
    <xf numFmtId="0" fontId="3" fillId="0" borderId="0" xfId="0" applyFont="1" applyFill="1" applyAlignment="1">
      <alignment vertical="top" wrapText="1"/>
    </xf>
    <xf numFmtId="0" fontId="1" fillId="0" borderId="29" xfId="0" applyFont="1" applyFill="1" applyBorder="1" applyAlignment="1">
      <alignment horizontal="left" vertical="top" wrapText="1"/>
    </xf>
    <xf numFmtId="0" fontId="1" fillId="0" borderId="14" xfId="0" applyFont="1" applyFill="1" applyBorder="1" applyAlignment="1">
      <alignment horizontal="left" vertical="top" wrapText="1"/>
    </xf>
    <xf numFmtId="14" fontId="3" fillId="0" borderId="14" xfId="60" applyNumberFormat="1" applyFont="1" applyFill="1" applyBorder="1" applyAlignment="1">
      <alignment horizontal="center" vertical="center"/>
      <protection/>
    </xf>
    <xf numFmtId="14" fontId="3" fillId="0" borderId="0" xfId="60" applyNumberFormat="1" applyFont="1" applyFill="1" applyBorder="1" applyAlignment="1">
      <alignment horizontal="center" vertical="center"/>
      <protection/>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0" xfId="0" applyFont="1" applyFill="1" applyAlignment="1">
      <alignment horizontal="left" vertical="center"/>
    </xf>
    <xf numFmtId="0" fontId="1" fillId="0" borderId="0" xfId="0" applyFont="1" applyFill="1" applyBorder="1" applyAlignment="1">
      <alignment vertical="top" wrapText="1"/>
    </xf>
    <xf numFmtId="0" fontId="15" fillId="0" borderId="0" xfId="0" applyFont="1" applyFill="1" applyAlignment="1">
      <alignment horizontal="center" vertical="top" wrapText="1"/>
    </xf>
    <xf numFmtId="0" fontId="3" fillId="0" borderId="0" xfId="0" applyFont="1" applyFill="1" applyAlignment="1">
      <alignment horizontal="center" vertical="top" wrapText="1"/>
    </xf>
    <xf numFmtId="0" fontId="1" fillId="0" borderId="0" xfId="0" applyFont="1" applyFill="1" applyBorder="1" applyAlignment="1">
      <alignment horizontal="justify" vertical="top" wrapText="1"/>
    </xf>
    <xf numFmtId="190" fontId="1" fillId="0" borderId="18" xfId="42" applyNumberFormat="1" applyFont="1" applyFill="1" applyBorder="1" applyAlignment="1">
      <alignment horizontal="right" vertical="center" wrapText="1" indent="1"/>
    </xf>
    <xf numFmtId="190" fontId="1" fillId="0" borderId="29" xfId="42" applyNumberFormat="1" applyFont="1" applyFill="1" applyBorder="1" applyAlignment="1">
      <alignment horizontal="right" vertical="center" wrapText="1" indent="1"/>
    </xf>
    <xf numFmtId="190" fontId="1" fillId="0" borderId="18" xfId="42" applyNumberFormat="1" applyFont="1" applyFill="1" applyBorder="1" applyAlignment="1">
      <alignment vertical="top" wrapText="1"/>
    </xf>
    <xf numFmtId="190" fontId="1" fillId="0" borderId="29" xfId="42" applyNumberFormat="1" applyFont="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ash Flow 1 Qtr 30 Sep 2002" xfId="59"/>
    <cellStyle name="Normal_KLSE2001-4th Qtr"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4676775"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2" name="Picture 19" descr="CCM001"/>
        <xdr:cNvPicPr preferRelativeResize="1">
          <a:picLocks noChangeAspect="1"/>
        </xdr:cNvPicPr>
      </xdr:nvPicPr>
      <xdr:blipFill>
        <a:blip r:embed="rId1"/>
        <a:stretch>
          <a:fillRect/>
        </a:stretch>
      </xdr:blipFill>
      <xdr:spPr>
        <a:xfrm>
          <a:off x="3971925"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3" name="Line 17"/>
        <xdr:cNvSpPr>
          <a:spLocks/>
        </xdr:cNvSpPr>
      </xdr:nvSpPr>
      <xdr:spPr>
        <a:xfrm>
          <a:off x="4676775"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4676775"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5" name="Line 17"/>
        <xdr:cNvSpPr>
          <a:spLocks/>
        </xdr:cNvSpPr>
      </xdr:nvSpPr>
      <xdr:spPr>
        <a:xfrm>
          <a:off x="4676775"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6" name="Picture 19" descr="CCM001"/>
        <xdr:cNvPicPr preferRelativeResize="1">
          <a:picLocks noChangeAspect="1"/>
        </xdr:cNvPicPr>
      </xdr:nvPicPr>
      <xdr:blipFill>
        <a:blip r:embed="rId1"/>
        <a:stretch>
          <a:fillRect/>
        </a:stretch>
      </xdr:blipFill>
      <xdr:spPr>
        <a:xfrm>
          <a:off x="3971925"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7" name="Line 17"/>
        <xdr:cNvSpPr>
          <a:spLocks/>
        </xdr:cNvSpPr>
      </xdr:nvSpPr>
      <xdr:spPr>
        <a:xfrm>
          <a:off x="4676775"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40</xdr:row>
      <xdr:rowOff>104775</xdr:rowOff>
    </xdr:from>
    <xdr:to>
      <xdr:col>3</xdr:col>
      <xdr:colOff>781050</xdr:colOff>
      <xdr:row>40</xdr:row>
      <xdr:rowOff>104775</xdr:rowOff>
    </xdr:to>
    <xdr:sp>
      <xdr:nvSpPr>
        <xdr:cNvPr id="8" name="Line 20"/>
        <xdr:cNvSpPr>
          <a:spLocks/>
        </xdr:cNvSpPr>
      </xdr:nvSpPr>
      <xdr:spPr>
        <a:xfrm>
          <a:off x="4676775" y="73437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9" name="Line 17"/>
        <xdr:cNvSpPr>
          <a:spLocks/>
        </xdr:cNvSpPr>
      </xdr:nvSpPr>
      <xdr:spPr>
        <a:xfrm>
          <a:off x="4676775"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12</xdr:row>
      <xdr:rowOff>95250</xdr:rowOff>
    </xdr:from>
    <xdr:to>
      <xdr:col>5</xdr:col>
      <xdr:colOff>1257300</xdr:colOff>
      <xdr:row>12</xdr:row>
      <xdr:rowOff>95250</xdr:rowOff>
    </xdr:to>
    <xdr:sp>
      <xdr:nvSpPr>
        <xdr:cNvPr id="10" name="Line 18"/>
        <xdr:cNvSpPr>
          <a:spLocks/>
        </xdr:cNvSpPr>
      </xdr:nvSpPr>
      <xdr:spPr>
        <a:xfrm>
          <a:off x="6305550" y="220980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40</xdr:row>
      <xdr:rowOff>104775</xdr:rowOff>
    </xdr:from>
    <xdr:to>
      <xdr:col>3</xdr:col>
      <xdr:colOff>781050</xdr:colOff>
      <xdr:row>40</xdr:row>
      <xdr:rowOff>104775</xdr:rowOff>
    </xdr:to>
    <xdr:sp>
      <xdr:nvSpPr>
        <xdr:cNvPr id="11" name="Line 20"/>
        <xdr:cNvSpPr>
          <a:spLocks/>
        </xdr:cNvSpPr>
      </xdr:nvSpPr>
      <xdr:spPr>
        <a:xfrm>
          <a:off x="4676775" y="73437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40</xdr:row>
      <xdr:rowOff>123825</xdr:rowOff>
    </xdr:from>
    <xdr:to>
      <xdr:col>5</xdr:col>
      <xdr:colOff>1257300</xdr:colOff>
      <xdr:row>40</xdr:row>
      <xdr:rowOff>123825</xdr:rowOff>
    </xdr:to>
    <xdr:sp>
      <xdr:nvSpPr>
        <xdr:cNvPr id="12" name="Line 21"/>
        <xdr:cNvSpPr>
          <a:spLocks/>
        </xdr:cNvSpPr>
      </xdr:nvSpPr>
      <xdr:spPr>
        <a:xfrm>
          <a:off x="6229350" y="73628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3" name="Picture 5"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4" name="Picture 6"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H59"/>
  <sheetViews>
    <sheetView workbookViewId="0" topLeftCell="A16">
      <selection activeCell="B26" sqref="B26"/>
    </sheetView>
  </sheetViews>
  <sheetFormatPr defaultColWidth="9.140625" defaultRowHeight="12.75"/>
  <cols>
    <col min="1" max="1" width="45.421875" style="2" bestFit="1" customWidth="1"/>
    <col min="2" max="2" width="16.8515625" style="3" customWidth="1"/>
    <col min="3" max="3" width="15.00390625" style="3" customWidth="1"/>
    <col min="4" max="4" width="15.7109375" style="3" customWidth="1"/>
    <col min="5" max="5" width="15.28125" style="3" customWidth="1"/>
    <col min="6" max="6" width="10.7109375" style="29" bestFit="1" customWidth="1"/>
    <col min="7" max="7" width="18.421875" style="29" bestFit="1" customWidth="1"/>
    <col min="8" max="9" width="9.140625" style="29" customWidth="1"/>
    <col min="10" max="10" width="10.28125" style="2" customWidth="1"/>
    <col min="11" max="16384" width="9.140625" style="2" customWidth="1"/>
  </cols>
  <sheetData>
    <row r="7" spans="1:5" ht="22.5">
      <c r="A7" s="282" t="s">
        <v>190</v>
      </c>
      <c r="B7" s="282"/>
      <c r="C7" s="282"/>
      <c r="D7" s="282"/>
      <c r="E7" s="282"/>
    </row>
    <row r="8" spans="1:5" ht="13.5">
      <c r="A8" s="283" t="s">
        <v>0</v>
      </c>
      <c r="B8" s="283"/>
      <c r="C8" s="283"/>
      <c r="D8" s="283"/>
      <c r="E8" s="283"/>
    </row>
    <row r="9" spans="1:5" ht="15.75">
      <c r="A9" s="284" t="s">
        <v>236</v>
      </c>
      <c r="B9" s="284"/>
      <c r="C9" s="284"/>
      <c r="D9" s="284"/>
      <c r="E9" s="284"/>
    </row>
    <row r="10" spans="1:5" ht="15.75">
      <c r="A10" s="285" t="s">
        <v>249</v>
      </c>
      <c r="B10" s="285"/>
      <c r="C10" s="285"/>
      <c r="D10" s="285"/>
      <c r="E10" s="285"/>
    </row>
    <row r="12" spans="1:5" ht="16.5">
      <c r="A12" s="4"/>
      <c r="B12" s="287" t="s">
        <v>55</v>
      </c>
      <c r="C12" s="288"/>
      <c r="D12" s="289" t="s">
        <v>56</v>
      </c>
      <c r="E12" s="288"/>
    </row>
    <row r="13" spans="1:5" ht="16.5">
      <c r="A13" s="5"/>
      <c r="B13" s="41" t="s">
        <v>49</v>
      </c>
      <c r="C13" s="110" t="s">
        <v>57</v>
      </c>
      <c r="D13" s="41" t="s">
        <v>49</v>
      </c>
      <c r="E13" s="41" t="s">
        <v>57</v>
      </c>
    </row>
    <row r="14" spans="1:5" ht="16.5">
      <c r="A14" s="5"/>
      <c r="B14" s="42" t="s">
        <v>58</v>
      </c>
      <c r="C14" s="111" t="s">
        <v>59</v>
      </c>
      <c r="D14" s="42" t="s">
        <v>58</v>
      </c>
      <c r="E14" s="42" t="s">
        <v>59</v>
      </c>
    </row>
    <row r="15" spans="1:5" ht="16.5">
      <c r="A15" s="5"/>
      <c r="B15" s="42" t="s">
        <v>50</v>
      </c>
      <c r="C15" s="111" t="s">
        <v>50</v>
      </c>
      <c r="D15" s="42" t="s">
        <v>60</v>
      </c>
      <c r="E15" s="42" t="s">
        <v>61</v>
      </c>
    </row>
    <row r="16" spans="1:5" ht="16.5">
      <c r="A16" s="5"/>
      <c r="B16" s="112">
        <v>42277</v>
      </c>
      <c r="C16" s="112">
        <v>41912</v>
      </c>
      <c r="D16" s="112">
        <v>42277</v>
      </c>
      <c r="E16" s="112">
        <v>41912</v>
      </c>
    </row>
    <row r="17" spans="1:5" ht="16.5">
      <c r="A17" s="6"/>
      <c r="B17" s="113" t="s">
        <v>20</v>
      </c>
      <c r="C17" s="113" t="s">
        <v>20</v>
      </c>
      <c r="D17" s="113" t="s">
        <v>91</v>
      </c>
      <c r="E17" s="113" t="s">
        <v>91</v>
      </c>
    </row>
    <row r="18" spans="1:7" ht="16.5">
      <c r="A18" s="4" t="s">
        <v>16</v>
      </c>
      <c r="B18" s="114">
        <v>79372</v>
      </c>
      <c r="C18" s="114">
        <v>44819</v>
      </c>
      <c r="D18" s="114">
        <v>181279</v>
      </c>
      <c r="E18" s="114">
        <v>125937</v>
      </c>
      <c r="G18" s="35"/>
    </row>
    <row r="19" spans="1:7" ht="16.5">
      <c r="A19" s="5" t="s">
        <v>92</v>
      </c>
      <c r="B19" s="115">
        <v>-38664</v>
      </c>
      <c r="C19" s="115">
        <v>-23883</v>
      </c>
      <c r="D19" s="115">
        <v>-92889</v>
      </c>
      <c r="E19" s="115">
        <v>-67736</v>
      </c>
      <c r="F19" s="35"/>
      <c r="G19" s="35"/>
    </row>
    <row r="20" spans="1:7" ht="16.5">
      <c r="A20" s="7" t="s">
        <v>93</v>
      </c>
      <c r="B20" s="116">
        <f>SUM(B18:B19)</f>
        <v>40708</v>
      </c>
      <c r="C20" s="116">
        <f>SUM(C18:C19)</f>
        <v>20936</v>
      </c>
      <c r="D20" s="116">
        <f>SUM(D18:D19)</f>
        <v>88390</v>
      </c>
      <c r="E20" s="116">
        <f>SUM(E18:E19)</f>
        <v>58201</v>
      </c>
      <c r="G20" s="35"/>
    </row>
    <row r="21" spans="1:7" ht="16.5">
      <c r="A21" s="5"/>
      <c r="B21" s="117"/>
      <c r="C21" s="117"/>
      <c r="D21" s="117"/>
      <c r="E21" s="117"/>
      <c r="G21" s="35"/>
    </row>
    <row r="22" spans="1:7" ht="16.5">
      <c r="A22" s="5" t="s">
        <v>62</v>
      </c>
      <c r="B22" s="116">
        <v>-406</v>
      </c>
      <c r="C22" s="116">
        <f>23-C27</f>
        <v>15</v>
      </c>
      <c r="D22" s="116">
        <v>318</v>
      </c>
      <c r="E22" s="116">
        <f>220-E27</f>
        <v>73</v>
      </c>
      <c r="G22" s="35"/>
    </row>
    <row r="23" spans="1:7" ht="16.5">
      <c r="A23" s="5" t="s">
        <v>94</v>
      </c>
      <c r="B23" s="116">
        <v>-15679</v>
      </c>
      <c r="C23" s="116">
        <v>-4170</v>
      </c>
      <c r="D23" s="116">
        <v>-28403</v>
      </c>
      <c r="E23" s="116">
        <v>-12714</v>
      </c>
      <c r="F23" s="35"/>
      <c r="G23" s="35"/>
    </row>
    <row r="24" spans="1:7" ht="16.5">
      <c r="A24" s="5" t="s">
        <v>95</v>
      </c>
      <c r="B24" s="116">
        <v>-12528</v>
      </c>
      <c r="C24" s="116">
        <v>-5184</v>
      </c>
      <c r="D24" s="116">
        <v>-23341</v>
      </c>
      <c r="E24" s="116">
        <v>-12273</v>
      </c>
      <c r="F24" s="35"/>
      <c r="G24" s="35"/>
    </row>
    <row r="25" spans="1:7" ht="16.5">
      <c r="A25" s="8" t="s">
        <v>96</v>
      </c>
      <c r="B25" s="115">
        <v>916</v>
      </c>
      <c r="C25" s="115">
        <v>-200</v>
      </c>
      <c r="D25" s="115">
        <v>-3201</v>
      </c>
      <c r="E25" s="115">
        <v>-487</v>
      </c>
      <c r="F25" s="35"/>
      <c r="G25" s="35"/>
    </row>
    <row r="26" spans="1:7" ht="16.5">
      <c r="A26" s="7" t="s">
        <v>140</v>
      </c>
      <c r="B26" s="9">
        <f>SUM(B20:B25)</f>
        <v>13011</v>
      </c>
      <c r="C26" s="9">
        <f>SUM(C20:C25)</f>
        <v>11397</v>
      </c>
      <c r="D26" s="9">
        <f>SUM(D20:D25)</f>
        <v>33763</v>
      </c>
      <c r="E26" s="9">
        <f>SUM(E20:E25)</f>
        <v>32800</v>
      </c>
      <c r="F26" s="35"/>
      <c r="G26" s="35"/>
    </row>
    <row r="27" spans="1:7" ht="16.5">
      <c r="A27" s="5" t="s">
        <v>191</v>
      </c>
      <c r="B27" s="116">
        <v>558</v>
      </c>
      <c r="C27" s="116">
        <v>8</v>
      </c>
      <c r="D27" s="116">
        <v>764</v>
      </c>
      <c r="E27" s="116">
        <v>147</v>
      </c>
      <c r="G27" s="35"/>
    </row>
    <row r="28" spans="1:7" ht="16.5">
      <c r="A28" s="5" t="s">
        <v>63</v>
      </c>
      <c r="B28" s="115">
        <v>-1948</v>
      </c>
      <c r="C28" s="115">
        <v>-118</v>
      </c>
      <c r="D28" s="115">
        <v>-2301</v>
      </c>
      <c r="E28" s="115">
        <v>-358</v>
      </c>
      <c r="G28" s="35"/>
    </row>
    <row r="29" spans="1:8" ht="16.5" customHeight="1">
      <c r="A29" s="10" t="s">
        <v>82</v>
      </c>
      <c r="B29" s="9">
        <f>SUM(B26:B28)</f>
        <v>11621</v>
      </c>
      <c r="C29" s="9">
        <f>SUM(C26:C28)</f>
        <v>11287</v>
      </c>
      <c r="D29" s="9">
        <f>SUM(D26:D28)</f>
        <v>32226</v>
      </c>
      <c r="E29" s="9">
        <f>SUM(E26:E28)</f>
        <v>32589</v>
      </c>
      <c r="F29" s="30">
        <f>D29-3768</f>
        <v>28458</v>
      </c>
      <c r="G29" s="35"/>
      <c r="H29" s="30"/>
    </row>
    <row r="30" spans="1:8" ht="16.5">
      <c r="A30" s="5" t="s">
        <v>30</v>
      </c>
      <c r="B30" s="115">
        <v>-2998</v>
      </c>
      <c r="C30" s="115">
        <v>-2605</v>
      </c>
      <c r="D30" s="115">
        <v>-8786</v>
      </c>
      <c r="E30" s="115">
        <v>-8014</v>
      </c>
      <c r="F30" s="32"/>
      <c r="G30" s="35"/>
      <c r="H30" s="30"/>
    </row>
    <row r="31" spans="1:7" ht="18.75" customHeight="1" thickBot="1">
      <c r="A31" s="11" t="s">
        <v>113</v>
      </c>
      <c r="B31" s="118">
        <f>SUM(B29:B30)</f>
        <v>8623</v>
      </c>
      <c r="C31" s="118">
        <f>SUM(C29:C30)</f>
        <v>8682</v>
      </c>
      <c r="D31" s="118">
        <f>SUM(D29:D30)</f>
        <v>23440</v>
      </c>
      <c r="E31" s="118">
        <f>SUM(E29:E30)</f>
        <v>24575</v>
      </c>
      <c r="G31" s="35"/>
    </row>
    <row r="32" spans="1:7" ht="18.75" customHeight="1" thickTop="1">
      <c r="A32" s="11"/>
      <c r="B32" s="119"/>
      <c r="C32" s="119"/>
      <c r="D32" s="119"/>
      <c r="E32" s="119"/>
      <c r="F32" s="49"/>
      <c r="G32" s="32"/>
    </row>
    <row r="33" spans="1:8" ht="16.5">
      <c r="A33" s="7" t="s">
        <v>192</v>
      </c>
      <c r="B33" s="43">
        <v>0</v>
      </c>
      <c r="C33" s="43">
        <v>0</v>
      </c>
      <c r="D33" s="43">
        <v>0</v>
      </c>
      <c r="E33" s="43">
        <v>0</v>
      </c>
      <c r="G33" s="33"/>
      <c r="H33" s="31"/>
    </row>
    <row r="34" spans="1:8" ht="17.25" thickBot="1">
      <c r="A34" s="7" t="s">
        <v>193</v>
      </c>
      <c r="B34" s="118">
        <f>B31</f>
        <v>8623</v>
      </c>
      <c r="C34" s="118">
        <f>C31</f>
        <v>8682</v>
      </c>
      <c r="D34" s="118">
        <f>D31</f>
        <v>23440</v>
      </c>
      <c r="E34" s="118">
        <f>E31</f>
        <v>24575</v>
      </c>
      <c r="G34" s="34"/>
      <c r="H34" s="31"/>
    </row>
    <row r="35" spans="1:5" ht="17.25" thickTop="1">
      <c r="A35" s="5"/>
      <c r="B35" s="43"/>
      <c r="C35" s="43"/>
      <c r="D35" s="43"/>
      <c r="E35" s="43"/>
    </row>
    <row r="36" spans="1:5" ht="16.5">
      <c r="A36" s="7" t="s">
        <v>194</v>
      </c>
      <c r="B36" s="116"/>
      <c r="C36" s="116"/>
      <c r="D36" s="116"/>
      <c r="E36" s="116"/>
    </row>
    <row r="37" spans="1:5" ht="16.5">
      <c r="A37" s="5" t="s">
        <v>114</v>
      </c>
      <c r="B37" s="116">
        <f>+B31</f>
        <v>8623</v>
      </c>
      <c r="C37" s="116">
        <f>+C31</f>
        <v>8682</v>
      </c>
      <c r="D37" s="116">
        <f>+D31</f>
        <v>23440</v>
      </c>
      <c r="E37" s="116">
        <f>+E31</f>
        <v>24575</v>
      </c>
    </row>
    <row r="38" spans="1:5" ht="16.5">
      <c r="A38" s="5" t="s">
        <v>115</v>
      </c>
      <c r="B38" s="120" t="s">
        <v>85</v>
      </c>
      <c r="C38" s="120" t="s">
        <v>85</v>
      </c>
      <c r="D38" s="120" t="s">
        <v>85</v>
      </c>
      <c r="E38" s="120" t="s">
        <v>85</v>
      </c>
    </row>
    <row r="39" spans="1:5" ht="17.25" thickBot="1">
      <c r="A39" s="11"/>
      <c r="B39" s="121">
        <f>SUM(B37:B38)</f>
        <v>8623</v>
      </c>
      <c r="C39" s="121">
        <f>SUM(C37:C38)</f>
        <v>8682</v>
      </c>
      <c r="D39" s="121">
        <f>SUM(D37:D38)</f>
        <v>23440</v>
      </c>
      <c r="E39" s="118">
        <f>SUM(E37:E38)</f>
        <v>24575</v>
      </c>
    </row>
    <row r="40" spans="1:5" ht="17.25" thickTop="1">
      <c r="A40" s="11"/>
      <c r="B40" s="122"/>
      <c r="C40" s="122"/>
      <c r="D40" s="122"/>
      <c r="E40" s="9"/>
    </row>
    <row r="41" spans="1:5" ht="16.5">
      <c r="A41" s="7" t="s">
        <v>195</v>
      </c>
      <c r="B41" s="122"/>
      <c r="C41" s="122"/>
      <c r="D41" s="122"/>
      <c r="E41" s="9"/>
    </row>
    <row r="42" spans="1:5" ht="16.5">
      <c r="A42" s="5" t="s">
        <v>114</v>
      </c>
      <c r="B42" s="123">
        <f aca="true" t="shared" si="0" ref="B42:D43">B37</f>
        <v>8623</v>
      </c>
      <c r="C42" s="123">
        <f>C37</f>
        <v>8682</v>
      </c>
      <c r="D42" s="123">
        <f t="shared" si="0"/>
        <v>23440</v>
      </c>
      <c r="E42" s="116">
        <f>E37</f>
        <v>24575</v>
      </c>
    </row>
    <row r="43" spans="1:5" ht="16.5">
      <c r="A43" s="5" t="s">
        <v>115</v>
      </c>
      <c r="B43" s="124" t="str">
        <f t="shared" si="0"/>
        <v>-</v>
      </c>
      <c r="C43" s="124" t="str">
        <f t="shared" si="0"/>
        <v>-</v>
      </c>
      <c r="D43" s="124" t="str">
        <f t="shared" si="0"/>
        <v>-</v>
      </c>
      <c r="E43" s="205" t="str">
        <f>E38</f>
        <v>-</v>
      </c>
    </row>
    <row r="44" spans="1:5" ht="17.25" thickBot="1">
      <c r="A44" s="7"/>
      <c r="B44" s="125">
        <f>SUM(B42:B43)</f>
        <v>8623</v>
      </c>
      <c r="C44" s="125">
        <f>SUM(C42:C43)</f>
        <v>8682</v>
      </c>
      <c r="D44" s="125">
        <f>SUM(D42:D43)</f>
        <v>23440</v>
      </c>
      <c r="E44" s="126">
        <f>SUM(E42:E43)</f>
        <v>24575</v>
      </c>
    </row>
    <row r="45" spans="1:5" ht="18.75" customHeight="1" thickTop="1">
      <c r="A45" s="11"/>
      <c r="B45" s="9"/>
      <c r="C45" s="9"/>
      <c r="D45" s="9"/>
      <c r="E45" s="9"/>
    </row>
    <row r="46" spans="1:5" ht="16.5">
      <c r="A46" s="5" t="s">
        <v>97</v>
      </c>
      <c r="B46" s="12"/>
      <c r="C46" s="127"/>
      <c r="D46" s="12"/>
      <c r="E46" s="128"/>
    </row>
    <row r="47" spans="1:5" ht="16.5">
      <c r="A47" s="13" t="s">
        <v>83</v>
      </c>
      <c r="B47" s="280">
        <f>B44/+NOTES!F216*100</f>
        <v>5.170408212212788</v>
      </c>
      <c r="C47" s="129">
        <v>6.25</v>
      </c>
      <c r="D47" s="280">
        <f>D44/+NOTES!H216*100</f>
        <v>14.03601219168977</v>
      </c>
      <c r="E47" s="12">
        <v>17.7</v>
      </c>
    </row>
    <row r="48" spans="1:5" ht="16.5">
      <c r="A48" s="14" t="s">
        <v>84</v>
      </c>
      <c r="B48" s="281">
        <f>NOTES!F218</f>
        <v>5.170408212212788</v>
      </c>
      <c r="C48" s="130">
        <v>6.25</v>
      </c>
      <c r="D48" s="281">
        <f>NOTES!H218</f>
        <v>14.03601219168977</v>
      </c>
      <c r="E48" s="131">
        <v>17.7</v>
      </c>
    </row>
    <row r="49" spans="1:5" ht="16.5">
      <c r="A49" s="15"/>
      <c r="B49" s="16"/>
      <c r="C49" s="16"/>
      <c r="D49" s="16"/>
      <c r="E49" s="16"/>
    </row>
    <row r="50" spans="1:5" ht="16.5">
      <c r="A50" s="15"/>
      <c r="B50" s="16"/>
      <c r="C50" s="16"/>
      <c r="D50" s="16"/>
      <c r="E50" s="16"/>
    </row>
    <row r="51" spans="1:5" ht="16.5">
      <c r="A51" s="15"/>
      <c r="B51" s="16"/>
      <c r="C51" s="16"/>
      <c r="D51" s="16"/>
      <c r="E51" s="16"/>
    </row>
    <row r="52" spans="1:5" ht="13.5">
      <c r="A52" s="286" t="s">
        <v>250</v>
      </c>
      <c r="B52" s="286"/>
      <c r="C52" s="286"/>
      <c r="D52" s="286"/>
      <c r="E52" s="286"/>
    </row>
    <row r="53" spans="1:5" ht="13.5">
      <c r="A53" s="286" t="s">
        <v>224</v>
      </c>
      <c r="B53" s="286"/>
      <c r="C53" s="286"/>
      <c r="D53" s="286"/>
      <c r="E53" s="286"/>
    </row>
    <row r="54" spans="1:5" ht="16.5">
      <c r="A54" s="23"/>
      <c r="B54" s="16"/>
      <c r="C54" s="16"/>
      <c r="D54" s="16"/>
      <c r="E54" s="16"/>
    </row>
    <row r="55" spans="1:5" ht="16.5">
      <c r="A55" s="15"/>
      <c r="B55" s="16"/>
      <c r="C55" s="16"/>
      <c r="D55" s="16"/>
      <c r="E55" s="16"/>
    </row>
    <row r="56" spans="1:5" ht="16.5">
      <c r="A56" s="15"/>
      <c r="B56" s="16"/>
      <c r="C56" s="16"/>
      <c r="D56" s="16"/>
      <c r="E56" s="16"/>
    </row>
    <row r="57" spans="1:5" ht="16.5">
      <c r="A57" s="15"/>
      <c r="B57" s="16"/>
      <c r="C57" s="16"/>
      <c r="D57" s="16"/>
      <c r="E57" s="16"/>
    </row>
    <row r="58" spans="1:5" ht="16.5">
      <c r="A58" s="15"/>
      <c r="B58" s="16"/>
      <c r="C58" s="16"/>
      <c r="D58" s="16"/>
      <c r="E58" s="16"/>
    </row>
    <row r="59" spans="1:5" ht="16.5">
      <c r="A59" s="15"/>
      <c r="B59" s="16"/>
      <c r="C59" s="16"/>
      <c r="D59" s="16"/>
      <c r="E59" s="16"/>
    </row>
  </sheetData>
  <sheetProtection/>
  <mergeCells count="8">
    <mergeCell ref="A7:E7"/>
    <mergeCell ref="A8:E8"/>
    <mergeCell ref="A9:E9"/>
    <mergeCell ref="A10:E10"/>
    <mergeCell ref="A53:E53"/>
    <mergeCell ref="A52:E52"/>
    <mergeCell ref="B12:C12"/>
    <mergeCell ref="D12:E12"/>
  </mergeCells>
  <printOptions/>
  <pageMargins left="0.28" right="0.28" top="1" bottom="1" header="0.5" footer="0.5"/>
  <pageSetup fitToHeight="1" fitToWidth="1" horizontalDpi="600" verticalDpi="600" orientation="portrait" paperSize="9" scale="83"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H98"/>
  <sheetViews>
    <sheetView zoomScalePageLayoutView="0" workbookViewId="0" topLeftCell="A41">
      <selection activeCell="B32" sqref="B32"/>
    </sheetView>
  </sheetViews>
  <sheetFormatPr defaultColWidth="9.140625" defaultRowHeight="12.75"/>
  <cols>
    <col min="1" max="1" width="1.421875" style="3" customWidth="1"/>
    <col min="2" max="3" width="9.140625" style="3" customWidth="1"/>
    <col min="4" max="4" width="19.28125" style="3" customWidth="1"/>
    <col min="5" max="5" width="18.140625" style="3" customWidth="1"/>
    <col min="6" max="6" width="9.140625" style="3" customWidth="1"/>
    <col min="7" max="7" width="18.140625" style="3" customWidth="1"/>
    <col min="8" max="16384" width="9.140625" style="3" customWidth="1"/>
  </cols>
  <sheetData>
    <row r="6" spans="1:8" ht="18.75" customHeight="1">
      <c r="A6" s="291" t="s">
        <v>253</v>
      </c>
      <c r="B6" s="291"/>
      <c r="C6" s="291"/>
      <c r="D6" s="291"/>
      <c r="E6" s="291"/>
      <c r="F6" s="291"/>
      <c r="G6" s="291"/>
      <c r="H6" s="291"/>
    </row>
    <row r="7" spans="1:8" ht="13.5" customHeight="1">
      <c r="A7" s="292" t="s">
        <v>0</v>
      </c>
      <c r="B7" s="292"/>
      <c r="C7" s="292"/>
      <c r="D7" s="292"/>
      <c r="E7" s="292"/>
      <c r="F7" s="292"/>
      <c r="G7" s="292"/>
      <c r="H7" s="292"/>
    </row>
    <row r="8" spans="1:8" ht="15.75">
      <c r="A8" s="293" t="s">
        <v>237</v>
      </c>
      <c r="B8" s="293"/>
      <c r="C8" s="293"/>
      <c r="D8" s="293"/>
      <c r="E8" s="293"/>
      <c r="F8" s="293"/>
      <c r="G8" s="293"/>
      <c r="H8" s="293"/>
    </row>
    <row r="9" spans="1:8" ht="15.75">
      <c r="A9" s="293" t="s">
        <v>252</v>
      </c>
      <c r="B9" s="293"/>
      <c r="C9" s="293"/>
      <c r="D9" s="293"/>
      <c r="E9" s="293"/>
      <c r="F9" s="293"/>
      <c r="G9" s="293"/>
      <c r="H9" s="293"/>
    </row>
    <row r="10" ht="15.75" customHeight="1"/>
    <row r="11" spans="1:7" ht="15.75">
      <c r="A11" s="147"/>
      <c r="B11" s="132"/>
      <c r="C11" s="132"/>
      <c r="D11" s="132"/>
      <c r="E11" s="133" t="s">
        <v>48</v>
      </c>
      <c r="F11" s="133"/>
      <c r="G11" s="133" t="s">
        <v>48</v>
      </c>
    </row>
    <row r="12" spans="1:7" ht="15.75">
      <c r="A12" s="148"/>
      <c r="B12" s="132"/>
      <c r="C12" s="132"/>
      <c r="D12" s="132"/>
      <c r="E12" s="134" t="s">
        <v>254</v>
      </c>
      <c r="F12" s="134"/>
      <c r="G12" s="134" t="s">
        <v>255</v>
      </c>
    </row>
    <row r="13" spans="1:7" ht="15.75">
      <c r="A13" s="147"/>
      <c r="B13" s="132"/>
      <c r="C13" s="132"/>
      <c r="D13" s="132"/>
      <c r="E13" s="133" t="s">
        <v>20</v>
      </c>
      <c r="F13" s="133"/>
      <c r="G13" s="133" t="s">
        <v>20</v>
      </c>
    </row>
    <row r="14" spans="1:7" ht="15.75">
      <c r="A14" s="147"/>
      <c r="B14" s="132"/>
      <c r="C14" s="132"/>
      <c r="D14" s="132"/>
      <c r="E14" s="133"/>
      <c r="F14" s="133"/>
      <c r="G14" s="133"/>
    </row>
    <row r="15" spans="2:8" ht="15.75">
      <c r="B15" s="135" t="s">
        <v>116</v>
      </c>
      <c r="C15" s="132"/>
      <c r="D15" s="132"/>
      <c r="E15" s="136"/>
      <c r="F15" s="136"/>
      <c r="G15" s="136"/>
      <c r="H15" s="135"/>
    </row>
    <row r="16" spans="1:8" ht="15.75">
      <c r="A16" s="147"/>
      <c r="B16" s="132" t="s">
        <v>51</v>
      </c>
      <c r="C16" s="132"/>
      <c r="D16" s="132"/>
      <c r="E16" s="136">
        <f>220899+29514</f>
        <v>250413</v>
      </c>
      <c r="F16" s="136"/>
      <c r="G16" s="136">
        <v>101060</v>
      </c>
      <c r="H16" s="132"/>
    </row>
    <row r="17" spans="1:8" ht="15.75">
      <c r="A17" s="147"/>
      <c r="B17" s="132" t="s">
        <v>205</v>
      </c>
      <c r="C17" s="132"/>
      <c r="D17" s="132"/>
      <c r="E17" s="136">
        <v>13300</v>
      </c>
      <c r="F17" s="136"/>
      <c r="G17" s="136">
        <v>11500</v>
      </c>
      <c r="H17" s="136"/>
    </row>
    <row r="18" spans="1:8" ht="15.75">
      <c r="A18" s="147"/>
      <c r="B18" s="132" t="s">
        <v>256</v>
      </c>
      <c r="C18" s="132"/>
      <c r="D18" s="132"/>
      <c r="E18" s="136">
        <v>4093</v>
      </c>
      <c r="F18" s="136"/>
      <c r="G18" s="136">
        <v>0</v>
      </c>
      <c r="H18" s="136"/>
    </row>
    <row r="19" spans="1:8" ht="15.75">
      <c r="A19" s="147"/>
      <c r="B19" s="132" t="s">
        <v>230</v>
      </c>
      <c r="C19" s="132"/>
      <c r="D19" s="132"/>
      <c r="E19" s="136">
        <v>9226</v>
      </c>
      <c r="F19" s="136"/>
      <c r="G19" s="136">
        <v>3063</v>
      </c>
      <c r="H19" s="136"/>
    </row>
    <row r="20" spans="1:8" ht="15.75">
      <c r="A20" s="147"/>
      <c r="B20" s="137" t="s">
        <v>117</v>
      </c>
      <c r="C20" s="132"/>
      <c r="D20" s="132"/>
      <c r="E20" s="138">
        <f>SUM(E16:E19)</f>
        <v>277032</v>
      </c>
      <c r="F20" s="136"/>
      <c r="G20" s="138">
        <f>SUM(G16:G19)</f>
        <v>115623</v>
      </c>
      <c r="H20" s="137"/>
    </row>
    <row r="21" spans="1:8" ht="15.75">
      <c r="A21" s="147"/>
      <c r="B21" s="132"/>
      <c r="C21" s="132"/>
      <c r="D21" s="132"/>
      <c r="E21" s="136"/>
      <c r="F21" s="136"/>
      <c r="G21" s="136"/>
      <c r="H21" s="132"/>
    </row>
    <row r="22" spans="1:8" ht="15.75">
      <c r="A22" s="147"/>
      <c r="B22" s="132" t="s">
        <v>52</v>
      </c>
      <c r="C22" s="139"/>
      <c r="D22" s="140"/>
      <c r="E22" s="136">
        <v>121055</v>
      </c>
      <c r="F22" s="136"/>
      <c r="G22" s="136">
        <v>44644</v>
      </c>
      <c r="H22" s="132"/>
    </row>
    <row r="23" spans="1:8" ht="15.75">
      <c r="A23" s="147"/>
      <c r="B23" s="132" t="s">
        <v>146</v>
      </c>
      <c r="C23" s="139"/>
      <c r="D23" s="140"/>
      <c r="E23" s="136">
        <f>91662+9616+18409+83-125-E24</f>
        <v>119503</v>
      </c>
      <c r="F23" s="136"/>
      <c r="G23" s="136">
        <f>43907-2736</f>
        <v>41171</v>
      </c>
      <c r="H23" s="132"/>
    </row>
    <row r="24" spans="1:8" ht="15.75">
      <c r="A24" s="147"/>
      <c r="B24" s="132" t="s">
        <v>196</v>
      </c>
      <c r="C24" s="139"/>
      <c r="D24" s="140"/>
      <c r="E24" s="136">
        <v>142</v>
      </c>
      <c r="F24" s="136"/>
      <c r="G24" s="136">
        <f>2099+637</f>
        <v>2736</v>
      </c>
      <c r="H24" s="132"/>
    </row>
    <row r="25" spans="1:8" ht="15.75">
      <c r="A25" s="147"/>
      <c r="B25" s="132" t="s">
        <v>81</v>
      </c>
      <c r="C25" s="139"/>
      <c r="D25" s="140"/>
      <c r="E25" s="136">
        <v>142797</v>
      </c>
      <c r="F25" s="136"/>
      <c r="G25" s="136">
        <v>18303</v>
      </c>
      <c r="H25" s="132"/>
    </row>
    <row r="26" spans="1:8" ht="15.75">
      <c r="A26" s="147"/>
      <c r="B26" s="137" t="s">
        <v>118</v>
      </c>
      <c r="C26" s="132"/>
      <c r="D26" s="132"/>
      <c r="E26" s="138">
        <f>SUM(E22:E25)</f>
        <v>383497</v>
      </c>
      <c r="F26" s="136"/>
      <c r="G26" s="138">
        <f>SUM(G22:G25)</f>
        <v>106854</v>
      </c>
      <c r="H26" s="137"/>
    </row>
    <row r="27" spans="1:8" ht="15.75">
      <c r="A27" s="147"/>
      <c r="B27" s="132"/>
      <c r="C27" s="132"/>
      <c r="D27" s="132"/>
      <c r="E27" s="136"/>
      <c r="F27" s="136"/>
      <c r="G27" s="136"/>
      <c r="H27" s="132"/>
    </row>
    <row r="28" spans="1:8" ht="15.75" hidden="1">
      <c r="A28" s="147"/>
      <c r="B28" s="132" t="s">
        <v>137</v>
      </c>
      <c r="C28" s="132"/>
      <c r="D28" s="132"/>
      <c r="E28" s="141">
        <v>0</v>
      </c>
      <c r="F28" s="136"/>
      <c r="G28" s="141">
        <v>0</v>
      </c>
      <c r="H28" s="132"/>
    </row>
    <row r="29" spans="1:8" ht="15.75" hidden="1">
      <c r="A29" s="147"/>
      <c r="B29" s="132"/>
      <c r="C29" s="132"/>
      <c r="D29" s="132"/>
      <c r="E29" s="136"/>
      <c r="F29" s="136"/>
      <c r="G29" s="136"/>
      <c r="H29" s="132"/>
    </row>
    <row r="30" spans="1:8" ht="16.5" thickBot="1">
      <c r="A30" s="147"/>
      <c r="B30" s="142" t="s">
        <v>119</v>
      </c>
      <c r="C30" s="132"/>
      <c r="D30" s="132"/>
      <c r="E30" s="143">
        <f>E20+E26+E28</f>
        <v>660529</v>
      </c>
      <c r="F30" s="144"/>
      <c r="G30" s="143">
        <f>G20+G26+G28</f>
        <v>222477</v>
      </c>
      <c r="H30" s="142"/>
    </row>
    <row r="31" spans="1:8" ht="16.5" thickTop="1">
      <c r="A31" s="147"/>
      <c r="B31" s="132"/>
      <c r="C31" s="132"/>
      <c r="D31" s="132"/>
      <c r="E31" s="136"/>
      <c r="F31" s="136"/>
      <c r="G31" s="136"/>
      <c r="H31" s="132"/>
    </row>
    <row r="32" spans="1:8" ht="15.75">
      <c r="A32" s="147"/>
      <c r="B32" s="142" t="s">
        <v>120</v>
      </c>
      <c r="C32" s="132"/>
      <c r="D32" s="132"/>
      <c r="E32" s="136"/>
      <c r="F32" s="136"/>
      <c r="G32" s="136"/>
      <c r="H32" s="142"/>
    </row>
    <row r="33" spans="1:8" ht="15.75">
      <c r="A33" s="147"/>
      <c r="B33" s="132" t="s">
        <v>105</v>
      </c>
      <c r="C33" s="132"/>
      <c r="D33" s="132"/>
      <c r="E33" s="136">
        <f>139480-2</f>
        <v>139478</v>
      </c>
      <c r="F33" s="136"/>
      <c r="G33" s="136">
        <v>69739</v>
      </c>
      <c r="H33" s="132"/>
    </row>
    <row r="34" spans="1:8" ht="15.75">
      <c r="A34" s="147"/>
      <c r="B34" s="132" t="s">
        <v>53</v>
      </c>
      <c r="C34" s="132"/>
      <c r="D34" s="132"/>
      <c r="E34" s="136">
        <f>586+195043-1425</f>
        <v>194204</v>
      </c>
      <c r="F34" s="136"/>
      <c r="G34" s="136">
        <v>13720</v>
      </c>
      <c r="H34" s="132"/>
    </row>
    <row r="35" spans="1:8" ht="15.75">
      <c r="A35" s="147"/>
      <c r="B35" s="132" t="s">
        <v>206</v>
      </c>
      <c r="C35" s="132"/>
      <c r="D35" s="132"/>
      <c r="E35" s="136">
        <f>114458+1416-1376+2</f>
        <v>114500</v>
      </c>
      <c r="F35" s="136"/>
      <c r="G35" s="136">
        <v>111749</v>
      </c>
      <c r="H35" s="132"/>
    </row>
    <row r="36" spans="1:8" ht="15.75">
      <c r="A36" s="147"/>
      <c r="B36" s="132" t="s">
        <v>141</v>
      </c>
      <c r="C36" s="132"/>
      <c r="D36" s="132"/>
      <c r="E36" s="145">
        <v>0</v>
      </c>
      <c r="F36" s="136"/>
      <c r="G36" s="145">
        <v>-1578</v>
      </c>
      <c r="H36" s="132"/>
    </row>
    <row r="37" spans="1:8" ht="15.75">
      <c r="A37" s="147"/>
      <c r="B37" s="142" t="s">
        <v>121</v>
      </c>
      <c r="C37" s="132"/>
      <c r="D37" s="132"/>
      <c r="E37" s="138">
        <f>SUM(E33:E36)</f>
        <v>448182</v>
      </c>
      <c r="F37" s="136"/>
      <c r="G37" s="138">
        <f>SUM(G33:G36)</f>
        <v>193630</v>
      </c>
      <c r="H37" s="142"/>
    </row>
    <row r="38" spans="1:8" ht="15.75">
      <c r="A38" s="147"/>
      <c r="B38" s="142"/>
      <c r="C38" s="132"/>
      <c r="D38" s="132"/>
      <c r="E38" s="136"/>
      <c r="F38" s="136"/>
      <c r="G38" s="136"/>
      <c r="H38" s="142"/>
    </row>
    <row r="39" spans="1:8" ht="15.75" hidden="1">
      <c r="A39" s="147"/>
      <c r="B39" s="132" t="s">
        <v>138</v>
      </c>
      <c r="C39" s="132"/>
      <c r="D39" s="132"/>
      <c r="E39" s="136">
        <v>0</v>
      </c>
      <c r="F39" s="136"/>
      <c r="G39" s="136">
        <v>0</v>
      </c>
      <c r="H39" s="132"/>
    </row>
    <row r="40" spans="1:8" ht="15.75" hidden="1">
      <c r="A40" s="147"/>
      <c r="B40" s="142"/>
      <c r="C40" s="132"/>
      <c r="D40" s="132"/>
      <c r="E40" s="136"/>
      <c r="F40" s="136"/>
      <c r="G40" s="136"/>
      <c r="H40" s="142"/>
    </row>
    <row r="41" spans="2:8" ht="15.75">
      <c r="B41" s="135" t="s">
        <v>122</v>
      </c>
      <c r="C41" s="132"/>
      <c r="D41" s="132"/>
      <c r="E41" s="136"/>
      <c r="F41" s="136"/>
      <c r="G41" s="136"/>
      <c r="H41" s="135"/>
    </row>
    <row r="42" spans="2:8" ht="15.75">
      <c r="B42" s="132" t="s">
        <v>123</v>
      </c>
      <c r="C42" s="132"/>
      <c r="D42" s="132"/>
      <c r="E42" s="136">
        <v>9911</v>
      </c>
      <c r="F42" s="136"/>
      <c r="G42" s="136">
        <v>5500</v>
      </c>
      <c r="H42" s="132"/>
    </row>
    <row r="43" spans="2:8" ht="15.75">
      <c r="B43" s="132" t="s">
        <v>197</v>
      </c>
      <c r="C43" s="132"/>
      <c r="D43" s="132"/>
      <c r="E43" s="136">
        <v>111798</v>
      </c>
      <c r="F43" s="136"/>
      <c r="G43" s="136"/>
      <c r="H43" s="132"/>
    </row>
    <row r="44" spans="2:8" ht="15.75">
      <c r="B44" s="137" t="s">
        <v>127</v>
      </c>
      <c r="C44" s="139"/>
      <c r="D44" s="146"/>
      <c r="E44" s="138">
        <f>SUM(E41:E43)</f>
        <v>121709</v>
      </c>
      <c r="F44" s="136"/>
      <c r="G44" s="138">
        <f>SUM(G41:G43)</f>
        <v>5500</v>
      </c>
      <c r="H44" s="137"/>
    </row>
    <row r="45" spans="2:8" ht="15.75">
      <c r="B45" s="147"/>
      <c r="C45" s="139"/>
      <c r="D45" s="146"/>
      <c r="E45" s="136"/>
      <c r="F45" s="136"/>
      <c r="G45" s="136"/>
      <c r="H45" s="147"/>
    </row>
    <row r="46" spans="1:8" ht="15.75">
      <c r="A46" s="147"/>
      <c r="B46" s="132" t="s">
        <v>124</v>
      </c>
      <c r="C46" s="139"/>
      <c r="D46" s="140"/>
      <c r="E46" s="136">
        <f>13864+49093+1425</f>
        <v>64382</v>
      </c>
      <c r="F46" s="136"/>
      <c r="G46" s="136">
        <f>21624-5607-758</f>
        <v>15259</v>
      </c>
      <c r="H46" s="132"/>
    </row>
    <row r="47" spans="1:8" ht="15.75">
      <c r="A47" s="147"/>
      <c r="B47" s="132" t="s">
        <v>125</v>
      </c>
      <c r="C47" s="139"/>
      <c r="D47" s="140"/>
      <c r="E47" s="136">
        <f>-87000+88459+10233</f>
        <v>11692</v>
      </c>
      <c r="F47" s="136"/>
      <c r="G47" s="136">
        <f>3106+1748+753</f>
        <v>5607</v>
      </c>
      <c r="H47" s="132"/>
    </row>
    <row r="48" spans="1:8" ht="15.75">
      <c r="A48" s="147"/>
      <c r="B48" s="147" t="s">
        <v>89</v>
      </c>
      <c r="C48" s="139"/>
      <c r="D48" s="146"/>
      <c r="E48" s="136">
        <v>674</v>
      </c>
      <c r="F48" s="136"/>
      <c r="G48" s="136">
        <v>758</v>
      </c>
      <c r="H48" s="147"/>
    </row>
    <row r="49" spans="1:8" ht="15.75">
      <c r="A49" s="147"/>
      <c r="B49" s="147" t="s">
        <v>30</v>
      </c>
      <c r="C49" s="139"/>
      <c r="D49" s="146"/>
      <c r="E49" s="136">
        <f>4924-2794</f>
        <v>2130</v>
      </c>
      <c r="F49" s="136"/>
      <c r="G49" s="136">
        <v>1723</v>
      </c>
      <c r="H49" s="147"/>
    </row>
    <row r="50" spans="1:8" ht="15.75">
      <c r="A50" s="147"/>
      <c r="B50" s="132" t="s">
        <v>197</v>
      </c>
      <c r="C50" s="139"/>
      <c r="D50" s="146"/>
      <c r="E50" s="136">
        <v>11760</v>
      </c>
      <c r="F50" s="136"/>
      <c r="G50" s="136">
        <v>0</v>
      </c>
      <c r="H50" s="132"/>
    </row>
    <row r="51" spans="1:8" ht="15.75">
      <c r="A51" s="147"/>
      <c r="B51" s="137" t="s">
        <v>126</v>
      </c>
      <c r="C51" s="148"/>
      <c r="D51" s="148"/>
      <c r="E51" s="138">
        <f>SUM(E46:E50)</f>
        <v>90638</v>
      </c>
      <c r="F51" s="136"/>
      <c r="G51" s="138">
        <f>SUM(G46:G50)</f>
        <v>23347</v>
      </c>
      <c r="H51" s="137"/>
    </row>
    <row r="52" spans="1:8" ht="15.75">
      <c r="A52" s="147"/>
      <c r="B52" s="137"/>
      <c r="C52" s="148"/>
      <c r="D52" s="148"/>
      <c r="E52" s="136"/>
      <c r="F52" s="136"/>
      <c r="G52" s="136"/>
      <c r="H52" s="137"/>
    </row>
    <row r="53" spans="1:8" ht="16.5" thickBot="1">
      <c r="A53" s="147"/>
      <c r="B53" s="17" t="s">
        <v>128</v>
      </c>
      <c r="C53" s="149"/>
      <c r="D53" s="149"/>
      <c r="E53" s="143">
        <f>E51+E44</f>
        <v>212347</v>
      </c>
      <c r="F53" s="144"/>
      <c r="G53" s="143">
        <f>G51+G44</f>
        <v>28847</v>
      </c>
      <c r="H53" s="17"/>
    </row>
    <row r="54" spans="1:8" ht="16.5" thickTop="1">
      <c r="A54" s="147"/>
      <c r="B54" s="137"/>
      <c r="C54" s="148"/>
      <c r="D54" s="148"/>
      <c r="E54" s="136"/>
      <c r="F54" s="136"/>
      <c r="G54" s="136"/>
      <c r="H54" s="137"/>
    </row>
    <row r="55" spans="1:8" ht="16.5" thickBot="1">
      <c r="A55" s="147"/>
      <c r="B55" s="17" t="s">
        <v>129</v>
      </c>
      <c r="C55" s="132"/>
      <c r="D55" s="132"/>
      <c r="E55" s="150">
        <f>E53+E37</f>
        <v>660529</v>
      </c>
      <c r="F55" s="144"/>
      <c r="G55" s="150">
        <f>G53+G37</f>
        <v>222477</v>
      </c>
      <c r="H55" s="17"/>
    </row>
    <row r="56" spans="1:7" ht="16.5" thickTop="1">
      <c r="A56" s="147"/>
      <c r="B56" s="132"/>
      <c r="C56" s="132"/>
      <c r="D56" s="132"/>
      <c r="E56" s="136"/>
      <c r="F56" s="136"/>
      <c r="G56" s="136"/>
    </row>
    <row r="57" spans="1:7" ht="15.75">
      <c r="A57" s="147"/>
      <c r="B57" s="132"/>
      <c r="C57" s="132"/>
      <c r="D57" s="132"/>
      <c r="E57" s="151"/>
      <c r="F57" s="151"/>
      <c r="G57" s="151"/>
    </row>
    <row r="58" spans="1:7" ht="15.75">
      <c r="A58" s="147"/>
      <c r="B58" s="142" t="s">
        <v>145</v>
      </c>
      <c r="C58" s="142"/>
      <c r="D58" s="142"/>
      <c r="E58" s="152">
        <f>(E37+E39)/E33/2</f>
        <v>1.6066404737664721</v>
      </c>
      <c r="F58" s="153"/>
      <c r="G58" s="152">
        <f>(G37+G39)/G33/2</f>
        <v>1.388247608941912</v>
      </c>
    </row>
    <row r="59" spans="1:7" ht="18.75">
      <c r="A59" s="206"/>
      <c r="B59" s="154"/>
      <c r="C59" s="154"/>
      <c r="D59" s="154"/>
      <c r="E59" s="136"/>
      <c r="F59" s="136"/>
      <c r="G59" s="155"/>
    </row>
    <row r="60" spans="1:7" ht="15.75">
      <c r="A60" s="207"/>
      <c r="B60" s="154"/>
      <c r="C60" s="154"/>
      <c r="D60" s="154"/>
      <c r="E60" s="136"/>
      <c r="F60" s="136"/>
      <c r="G60" s="155"/>
    </row>
    <row r="61" spans="1:8" ht="24.75" customHeight="1">
      <c r="A61" s="290" t="s">
        <v>251</v>
      </c>
      <c r="B61" s="290"/>
      <c r="C61" s="290"/>
      <c r="D61" s="290"/>
      <c r="E61" s="290"/>
      <c r="F61" s="290"/>
      <c r="G61" s="290"/>
      <c r="H61" s="290"/>
    </row>
    <row r="62" spans="1:7" ht="15.75">
      <c r="A62" s="290"/>
      <c r="B62" s="290"/>
      <c r="C62" s="290"/>
      <c r="D62" s="290"/>
      <c r="E62" s="290"/>
      <c r="F62" s="136"/>
      <c r="G62" s="155"/>
    </row>
    <row r="63" spans="1:7" ht="15">
      <c r="A63" s="208"/>
      <c r="B63" s="156"/>
      <c r="C63" s="154"/>
      <c r="D63" s="154"/>
      <c r="E63" s="157"/>
      <c r="F63" s="157"/>
      <c r="G63" s="158"/>
    </row>
    <row r="64" spans="1:7" ht="15">
      <c r="A64" s="207"/>
      <c r="B64" s="156"/>
      <c r="C64" s="159"/>
      <c r="D64" s="159"/>
      <c r="E64" s="157"/>
      <c r="F64" s="157"/>
      <c r="G64" s="158"/>
    </row>
    <row r="65" spans="1:7" ht="15">
      <c r="A65" s="207"/>
      <c r="B65" s="156"/>
      <c r="C65" s="154"/>
      <c r="D65" s="154"/>
      <c r="E65" s="157"/>
      <c r="F65" s="157"/>
      <c r="G65" s="158"/>
    </row>
    <row r="66" spans="1:7" ht="15">
      <c r="A66" s="207"/>
      <c r="B66" s="160"/>
      <c r="C66" s="154"/>
      <c r="D66" s="154"/>
      <c r="E66" s="157"/>
      <c r="F66" s="157"/>
      <c r="G66" s="158"/>
    </row>
    <row r="67" spans="1:7" ht="15">
      <c r="A67" s="207"/>
      <c r="B67" s="156"/>
      <c r="C67" s="154"/>
      <c r="D67" s="154"/>
      <c r="E67" s="157"/>
      <c r="F67" s="157"/>
      <c r="G67" s="158"/>
    </row>
    <row r="68" spans="1:7" ht="15">
      <c r="A68" s="207"/>
      <c r="B68" s="156"/>
      <c r="C68" s="154"/>
      <c r="D68" s="154"/>
      <c r="E68" s="157"/>
      <c r="F68" s="157"/>
      <c r="G68" s="158"/>
    </row>
    <row r="69" spans="1:7" ht="15">
      <c r="A69" s="207"/>
      <c r="B69" s="156"/>
      <c r="C69" s="154"/>
      <c r="D69" s="154"/>
      <c r="E69" s="157"/>
      <c r="F69" s="157"/>
      <c r="G69" s="158"/>
    </row>
    <row r="70" spans="1:7" ht="15">
      <c r="A70" s="207"/>
      <c r="B70" s="156"/>
      <c r="C70" s="154"/>
      <c r="D70" s="154"/>
      <c r="E70" s="157"/>
      <c r="F70" s="157"/>
      <c r="G70" s="158"/>
    </row>
    <row r="71" spans="1:7" ht="15">
      <c r="A71" s="207"/>
      <c r="B71" s="156"/>
      <c r="C71" s="154"/>
      <c r="D71" s="154"/>
      <c r="E71" s="157"/>
      <c r="F71" s="157"/>
      <c r="G71" s="158"/>
    </row>
    <row r="72" spans="1:7" ht="15">
      <c r="A72" s="207"/>
      <c r="B72" s="156"/>
      <c r="C72" s="154"/>
      <c r="D72" s="154"/>
      <c r="E72" s="157"/>
      <c r="F72" s="157"/>
      <c r="G72" s="158"/>
    </row>
    <row r="73" spans="1:7" ht="15">
      <c r="A73" s="207"/>
      <c r="B73" s="156"/>
      <c r="C73" s="154"/>
      <c r="D73" s="154"/>
      <c r="E73" s="157"/>
      <c r="F73" s="157"/>
      <c r="G73" s="158"/>
    </row>
    <row r="74" spans="1:7" ht="15">
      <c r="A74" s="207"/>
      <c r="B74" s="156"/>
      <c r="C74" s="154"/>
      <c r="D74" s="154"/>
      <c r="E74" s="157"/>
      <c r="F74" s="157"/>
      <c r="G74" s="158"/>
    </row>
    <row r="75" spans="1:7" ht="15">
      <c r="A75" s="207"/>
      <c r="B75" s="156"/>
      <c r="C75" s="154"/>
      <c r="D75" s="154"/>
      <c r="E75" s="157"/>
      <c r="F75" s="157"/>
      <c r="G75" s="158"/>
    </row>
    <row r="76" spans="1:7" ht="15">
      <c r="A76" s="207"/>
      <c r="B76" s="156"/>
      <c r="C76" s="154"/>
      <c r="D76" s="154"/>
      <c r="E76" s="157"/>
      <c r="F76" s="157"/>
      <c r="G76" s="158"/>
    </row>
    <row r="77" spans="1:7" ht="15">
      <c r="A77" s="207"/>
      <c r="B77" s="156"/>
      <c r="C77" s="154"/>
      <c r="D77" s="154"/>
      <c r="E77" s="157"/>
      <c r="F77" s="157"/>
      <c r="G77" s="158"/>
    </row>
    <row r="78" spans="1:7" ht="15">
      <c r="A78" s="207"/>
      <c r="B78" s="156"/>
      <c r="C78" s="154"/>
      <c r="D78" s="154"/>
      <c r="E78" s="157"/>
      <c r="F78" s="157"/>
      <c r="G78" s="158"/>
    </row>
    <row r="79" spans="1:7" ht="15">
      <c r="A79" s="207"/>
      <c r="B79" s="156"/>
      <c r="C79" s="154"/>
      <c r="D79" s="154"/>
      <c r="E79" s="157"/>
      <c r="F79" s="157"/>
      <c r="G79" s="158"/>
    </row>
    <row r="80" spans="1:7" ht="15">
      <c r="A80" s="207"/>
      <c r="B80" s="156"/>
      <c r="C80" s="154"/>
      <c r="D80" s="154"/>
      <c r="E80" s="157"/>
      <c r="F80" s="157"/>
      <c r="G80" s="158"/>
    </row>
    <row r="81" spans="1:7" ht="15">
      <c r="A81" s="207"/>
      <c r="B81" s="154"/>
      <c r="C81" s="154"/>
      <c r="D81" s="154"/>
      <c r="E81" s="157"/>
      <c r="F81" s="157"/>
      <c r="G81" s="158"/>
    </row>
    <row r="82" spans="1:7" ht="15">
      <c r="A82" s="207"/>
      <c r="B82" s="154"/>
      <c r="C82" s="154"/>
      <c r="D82" s="154"/>
      <c r="E82" s="157"/>
      <c r="F82" s="157"/>
      <c r="G82" s="158"/>
    </row>
    <row r="83" spans="1:7" ht="15">
      <c r="A83" s="207"/>
      <c r="B83" s="154"/>
      <c r="C83" s="154"/>
      <c r="D83" s="154"/>
      <c r="E83" s="157"/>
      <c r="F83" s="157"/>
      <c r="G83" s="158"/>
    </row>
    <row r="84" spans="1:7" ht="15">
      <c r="A84" s="207"/>
      <c r="B84" s="154"/>
      <c r="C84" s="154"/>
      <c r="D84" s="154"/>
      <c r="E84" s="157"/>
      <c r="F84" s="157"/>
      <c r="G84" s="158"/>
    </row>
    <row r="85" spans="1:7" ht="15">
      <c r="A85" s="207"/>
      <c r="B85" s="154"/>
      <c r="C85" s="154"/>
      <c r="D85" s="154"/>
      <c r="E85" s="157"/>
      <c r="F85" s="157"/>
      <c r="G85" s="158"/>
    </row>
    <row r="86" spans="1:7" ht="15">
      <c r="A86" s="207"/>
      <c r="B86" s="154"/>
      <c r="C86" s="154"/>
      <c r="D86" s="154"/>
      <c r="E86" s="157"/>
      <c r="F86" s="157"/>
      <c r="G86" s="158"/>
    </row>
    <row r="87" spans="1:7" ht="15">
      <c r="A87" s="207"/>
      <c r="B87" s="154"/>
      <c r="C87" s="154"/>
      <c r="D87" s="154"/>
      <c r="E87" s="157"/>
      <c r="F87" s="157"/>
      <c r="G87" s="158"/>
    </row>
    <row r="88" spans="1:7" ht="15">
      <c r="A88" s="207"/>
      <c r="B88" s="154"/>
      <c r="C88" s="154"/>
      <c r="D88" s="154"/>
      <c r="E88" s="157"/>
      <c r="F88" s="157"/>
      <c r="G88" s="158"/>
    </row>
    <row r="89" spans="1:7" ht="15">
      <c r="A89" s="207"/>
      <c r="B89" s="154"/>
      <c r="C89" s="154"/>
      <c r="D89" s="154"/>
      <c r="E89" s="157"/>
      <c r="F89" s="157"/>
      <c r="G89" s="158"/>
    </row>
    <row r="90" spans="1:7" ht="15">
      <c r="A90" s="207"/>
      <c r="B90" s="154"/>
      <c r="C90" s="154"/>
      <c r="D90" s="154"/>
      <c r="E90" s="157"/>
      <c r="F90" s="157"/>
      <c r="G90" s="158"/>
    </row>
    <row r="91" spans="1:7" ht="15">
      <c r="A91" s="207"/>
      <c r="B91" s="154"/>
      <c r="C91" s="154"/>
      <c r="D91" s="154"/>
      <c r="E91" s="157"/>
      <c r="F91" s="157"/>
      <c r="G91" s="158"/>
    </row>
    <row r="92" spans="1:7" ht="15">
      <c r="A92" s="207"/>
      <c r="B92" s="154"/>
      <c r="C92" s="154"/>
      <c r="D92" s="154"/>
      <c r="E92" s="157"/>
      <c r="F92" s="157"/>
      <c r="G92" s="158"/>
    </row>
    <row r="93" spans="1:7" ht="15">
      <c r="A93" s="207"/>
      <c r="B93" s="154"/>
      <c r="C93" s="154"/>
      <c r="D93" s="154"/>
      <c r="E93" s="157"/>
      <c r="F93" s="157"/>
      <c r="G93" s="158"/>
    </row>
    <row r="94" spans="1:7" ht="15">
      <c r="A94" s="207"/>
      <c r="B94" s="154"/>
      <c r="C94" s="154"/>
      <c r="D94" s="154"/>
      <c r="E94" s="157"/>
      <c r="F94" s="157"/>
      <c r="G94" s="158"/>
    </row>
    <row r="95" spans="1:7" ht="15">
      <c r="A95" s="207"/>
      <c r="B95" s="154"/>
      <c r="C95" s="154"/>
      <c r="D95" s="154"/>
      <c r="E95" s="157"/>
      <c r="F95" s="157"/>
      <c r="G95" s="158"/>
    </row>
    <row r="96" spans="1:7" ht="15">
      <c r="A96" s="207"/>
      <c r="B96" s="154"/>
      <c r="C96" s="154"/>
      <c r="D96" s="154"/>
      <c r="E96" s="157"/>
      <c r="F96" s="157"/>
      <c r="G96" s="158"/>
    </row>
    <row r="97" spans="1:7" ht="15">
      <c r="A97" s="207"/>
      <c r="B97" s="154"/>
      <c r="C97" s="154"/>
      <c r="D97" s="154"/>
      <c r="E97" s="157"/>
      <c r="F97" s="157"/>
      <c r="G97" s="158"/>
    </row>
    <row r="98" spans="1:7" ht="15">
      <c r="A98" s="207"/>
      <c r="B98" s="154"/>
      <c r="C98" s="154"/>
      <c r="D98" s="154"/>
      <c r="E98" s="157"/>
      <c r="F98" s="157"/>
      <c r="G98" s="158"/>
    </row>
  </sheetData>
  <sheetProtection/>
  <mergeCells count="6">
    <mergeCell ref="A62:E62"/>
    <mergeCell ref="A6:H6"/>
    <mergeCell ref="A7:H7"/>
    <mergeCell ref="A8:H8"/>
    <mergeCell ref="A9:H9"/>
    <mergeCell ref="A61:H61"/>
  </mergeCells>
  <printOptions horizontalCentered="1"/>
  <pageMargins left="1.18110236220472" right="0.748031496062992" top="0.65" bottom="0.183070866" header="0.511811023622047" footer="0.275590551181102"/>
  <pageSetup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G60"/>
  <sheetViews>
    <sheetView zoomScalePageLayoutView="0" workbookViewId="0" topLeftCell="A40">
      <selection activeCell="F32" sqref="F32"/>
    </sheetView>
  </sheetViews>
  <sheetFormatPr defaultColWidth="9.140625" defaultRowHeight="12.75"/>
  <cols>
    <col min="1" max="1" width="46.421875" style="2" bestFit="1" customWidth="1"/>
    <col min="2" max="2" width="12.00390625" style="2" customWidth="1"/>
    <col min="3" max="3" width="11.28125" style="2" customWidth="1"/>
    <col min="4" max="4" width="17.28125" style="2" customWidth="1"/>
    <col min="5" max="5" width="15.28125" style="2" hidden="1" customWidth="1"/>
    <col min="6" max="6" width="19.00390625" style="2" customWidth="1"/>
    <col min="7" max="7" width="15.421875" style="2" customWidth="1"/>
    <col min="8" max="16384" width="9.140625" style="2" customWidth="1"/>
  </cols>
  <sheetData>
    <row r="1" spans="1:7" ht="12.75">
      <c r="A1" s="3"/>
      <c r="B1" s="3"/>
      <c r="C1" s="3"/>
      <c r="D1" s="3"/>
      <c r="E1" s="3"/>
      <c r="F1" s="3"/>
      <c r="G1" s="3"/>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19.5">
      <c r="A8" s="298" t="s">
        <v>248</v>
      </c>
      <c r="B8" s="298"/>
      <c r="C8" s="298"/>
      <c r="D8" s="298"/>
      <c r="E8" s="298"/>
      <c r="F8" s="298"/>
      <c r="G8" s="298"/>
    </row>
    <row r="9" spans="1:7" ht="13.5">
      <c r="A9" s="299" t="s">
        <v>0</v>
      </c>
      <c r="B9" s="299"/>
      <c r="C9" s="299"/>
      <c r="D9" s="299"/>
      <c r="E9" s="299"/>
      <c r="F9" s="299"/>
      <c r="G9" s="299"/>
    </row>
    <row r="10" spans="1:7" ht="15.75">
      <c r="A10" s="284" t="s">
        <v>238</v>
      </c>
      <c r="B10" s="284"/>
      <c r="C10" s="284"/>
      <c r="D10" s="284"/>
      <c r="E10" s="284"/>
      <c r="F10" s="284"/>
      <c r="G10" s="284"/>
    </row>
    <row r="11" spans="1:7" ht="15.75">
      <c r="A11" s="284" t="s">
        <v>249</v>
      </c>
      <c r="B11" s="284"/>
      <c r="C11" s="284"/>
      <c r="D11" s="284"/>
      <c r="E11" s="284"/>
      <c r="F11" s="284"/>
      <c r="G11" s="284"/>
    </row>
    <row r="12" spans="1:7" ht="12.75">
      <c r="A12" s="3"/>
      <c r="B12" s="3"/>
      <c r="C12" s="3"/>
      <c r="D12" s="3"/>
      <c r="E12" s="3"/>
      <c r="F12" s="3"/>
      <c r="G12" s="3"/>
    </row>
    <row r="13" spans="1:7" ht="15.75">
      <c r="A13" s="161"/>
      <c r="B13" s="162"/>
      <c r="C13" s="162"/>
      <c r="D13" s="294" t="s">
        <v>53</v>
      </c>
      <c r="E13" s="294"/>
      <c r="F13" s="294"/>
      <c r="G13" s="163"/>
    </row>
    <row r="14" spans="1:6" ht="15.75">
      <c r="A14" s="161"/>
      <c r="B14" s="161"/>
      <c r="C14" s="161"/>
      <c r="D14" s="295" t="s">
        <v>148</v>
      </c>
      <c r="E14" s="295"/>
      <c r="F14" s="164" t="s">
        <v>64</v>
      </c>
    </row>
    <row r="15" spans="1:7" ht="15.75" customHeight="1">
      <c r="A15" s="165" t="s">
        <v>65</v>
      </c>
      <c r="B15" s="166" t="s">
        <v>66</v>
      </c>
      <c r="C15" s="166" t="s">
        <v>106</v>
      </c>
      <c r="D15" s="166" t="s">
        <v>66</v>
      </c>
      <c r="E15" s="166" t="s">
        <v>109</v>
      </c>
      <c r="F15" s="167" t="s">
        <v>54</v>
      </c>
      <c r="G15" s="296" t="s">
        <v>67</v>
      </c>
    </row>
    <row r="16" spans="1:7" ht="15.75">
      <c r="A16" s="168"/>
      <c r="B16" s="167" t="s">
        <v>68</v>
      </c>
      <c r="C16" s="167" t="s">
        <v>107</v>
      </c>
      <c r="D16" s="167" t="s">
        <v>69</v>
      </c>
      <c r="E16" s="167" t="s">
        <v>110</v>
      </c>
      <c r="F16" s="167"/>
      <c r="G16" s="297"/>
    </row>
    <row r="17" spans="1:7" ht="15.75">
      <c r="A17" s="169"/>
      <c r="B17" s="170" t="s">
        <v>17</v>
      </c>
      <c r="C17" s="170" t="s">
        <v>86</v>
      </c>
      <c r="D17" s="170" t="s">
        <v>17</v>
      </c>
      <c r="E17" s="170" t="s">
        <v>17</v>
      </c>
      <c r="F17" s="170" t="s">
        <v>17</v>
      </c>
      <c r="G17" s="170" t="s">
        <v>17</v>
      </c>
    </row>
    <row r="18" spans="1:7" ht="12.75">
      <c r="A18" s="171" t="s">
        <v>260</v>
      </c>
      <c r="B18" s="172">
        <f>B56</f>
        <v>69739</v>
      </c>
      <c r="C18" s="173">
        <f>C56</f>
        <v>-1578</v>
      </c>
      <c r="D18" s="172">
        <f>D56</f>
        <v>13720</v>
      </c>
      <c r="E18" s="174">
        <v>0</v>
      </c>
      <c r="F18" s="172">
        <f>F56</f>
        <v>111749</v>
      </c>
      <c r="G18" s="172">
        <f>G56</f>
        <v>193630</v>
      </c>
    </row>
    <row r="19" spans="1:7" ht="12.75">
      <c r="A19" s="175"/>
      <c r="B19" s="172"/>
      <c r="C19" s="176"/>
      <c r="D19" s="174"/>
      <c r="E19" s="174"/>
      <c r="F19" s="172"/>
      <c r="G19" s="172"/>
    </row>
    <row r="20" spans="1:7" ht="12.75">
      <c r="A20" s="177" t="s">
        <v>149</v>
      </c>
      <c r="B20" s="178">
        <v>0</v>
      </c>
      <c r="C20" s="178"/>
      <c r="D20" s="178">
        <v>0</v>
      </c>
      <c r="E20" s="176">
        <v>0</v>
      </c>
      <c r="F20" s="179">
        <f>PL!D34</f>
        <v>23440</v>
      </c>
      <c r="G20" s="173">
        <f>SUM(B20:F20)</f>
        <v>23440</v>
      </c>
    </row>
    <row r="21" spans="1:7" ht="12.75">
      <c r="A21" s="177"/>
      <c r="B21" s="178"/>
      <c r="C21" s="178"/>
      <c r="D21" s="178"/>
      <c r="E21" s="176"/>
      <c r="F21" s="179"/>
      <c r="G21" s="173"/>
    </row>
    <row r="22" spans="1:7" ht="12.75">
      <c r="A22" s="177" t="s">
        <v>261</v>
      </c>
      <c r="B22" s="178"/>
      <c r="C22" s="178"/>
      <c r="D22" s="178"/>
      <c r="E22" s="176"/>
      <c r="F22" s="179">
        <v>-464</v>
      </c>
      <c r="G22" s="173">
        <f>SUM(B22:F22)</f>
        <v>-464</v>
      </c>
    </row>
    <row r="23" spans="1:7" ht="12.75">
      <c r="A23" s="177"/>
      <c r="B23" s="178"/>
      <c r="C23" s="178"/>
      <c r="D23" s="178"/>
      <c r="E23" s="176"/>
      <c r="F23" s="179"/>
      <c r="G23" s="173"/>
    </row>
    <row r="24" spans="1:7" ht="12.75">
      <c r="A24" s="177" t="s">
        <v>149</v>
      </c>
      <c r="B24" s="180">
        <f>B18+B20</f>
        <v>69739</v>
      </c>
      <c r="C24" s="180">
        <f>C18+C20</f>
        <v>-1578</v>
      </c>
      <c r="D24" s="180">
        <f>D18+D20</f>
        <v>13720</v>
      </c>
      <c r="E24" s="180">
        <f>E18+E20</f>
        <v>0</v>
      </c>
      <c r="F24" s="180">
        <f>F18+F20+F22</f>
        <v>134725</v>
      </c>
      <c r="G24" s="180">
        <f>G18+G20+G22</f>
        <v>216606</v>
      </c>
    </row>
    <row r="25" spans="1:7" ht="12.75">
      <c r="A25" s="177"/>
      <c r="B25" s="178"/>
      <c r="C25" s="178"/>
      <c r="D25" s="178"/>
      <c r="E25" s="178"/>
      <c r="F25" s="178"/>
      <c r="G25" s="181"/>
    </row>
    <row r="26" spans="1:7" ht="12.75">
      <c r="A26" s="177" t="s">
        <v>262</v>
      </c>
      <c r="B26" s="178"/>
      <c r="C26" s="178">
        <v>1578</v>
      </c>
      <c r="D26" s="178">
        <v>586</v>
      </c>
      <c r="E26" s="178"/>
      <c r="F26" s="173"/>
      <c r="G26" s="173">
        <f>SUM(B26:F26)</f>
        <v>2164</v>
      </c>
    </row>
    <row r="27" spans="1:7" ht="12.75">
      <c r="A27" s="177"/>
      <c r="B27" s="178"/>
      <c r="C27" s="178"/>
      <c r="D27" s="178"/>
      <c r="E27" s="178"/>
      <c r="F27" s="178"/>
      <c r="G27" s="173"/>
    </row>
    <row r="28" spans="1:7" ht="25.5">
      <c r="A28" s="182" t="s">
        <v>263</v>
      </c>
      <c r="B28" s="178"/>
      <c r="C28" s="178"/>
      <c r="D28" s="178"/>
      <c r="E28" s="178"/>
      <c r="F28" s="178">
        <v>-20225</v>
      </c>
      <c r="G28" s="173">
        <f>SUM(B28:F28)</f>
        <v>-20225</v>
      </c>
    </row>
    <row r="29" spans="1:7" ht="12.75">
      <c r="A29" s="182"/>
      <c r="B29" s="178"/>
      <c r="C29" s="178"/>
      <c r="D29" s="178"/>
      <c r="E29" s="178"/>
      <c r="F29" s="178"/>
      <c r="G29" s="173"/>
    </row>
    <row r="30" spans="1:7" ht="25.5">
      <c r="A30" s="182" t="s">
        <v>327</v>
      </c>
      <c r="B30" s="178">
        <v>69739</v>
      </c>
      <c r="C30" s="178"/>
      <c r="D30" s="178">
        <v>179898</v>
      </c>
      <c r="E30" s="178"/>
      <c r="F30" s="178"/>
      <c r="G30" s="173">
        <f>SUM(B30:F30)</f>
        <v>249637</v>
      </c>
    </row>
    <row r="31" spans="1:7" ht="12.75">
      <c r="A31" s="177"/>
      <c r="B31" s="178"/>
      <c r="C31" s="178"/>
      <c r="D31" s="178"/>
      <c r="E31" s="178"/>
      <c r="F31" s="178"/>
      <c r="G31" s="173"/>
    </row>
    <row r="32" spans="1:7" ht="12.75">
      <c r="A32" s="183" t="s">
        <v>300</v>
      </c>
      <c r="B32" s="184">
        <f aca="true" t="shared" si="0" ref="B32:G32">SUM(B24:B31)</f>
        <v>139478</v>
      </c>
      <c r="C32" s="184">
        <f t="shared" si="0"/>
        <v>0</v>
      </c>
      <c r="D32" s="184">
        <f t="shared" si="0"/>
        <v>194204</v>
      </c>
      <c r="E32" s="184">
        <f t="shared" si="0"/>
        <v>0</v>
      </c>
      <c r="F32" s="184">
        <f t="shared" si="0"/>
        <v>114500</v>
      </c>
      <c r="G32" s="184">
        <f t="shared" si="0"/>
        <v>448182</v>
      </c>
    </row>
    <row r="33" spans="1:7" ht="12.75">
      <c r="A33" s="3"/>
      <c r="B33" s="161"/>
      <c r="C33" s="161"/>
      <c r="D33" s="161"/>
      <c r="E33" s="161"/>
      <c r="F33" s="161"/>
      <c r="G33" s="161"/>
    </row>
    <row r="34" spans="1:7" ht="12.75">
      <c r="A34" s="3"/>
      <c r="B34" s="161"/>
      <c r="C34" s="161"/>
      <c r="D34" s="161"/>
      <c r="E34" s="161"/>
      <c r="F34" s="161"/>
      <c r="G34" s="210"/>
    </row>
    <row r="35" spans="1:7" ht="12.75">
      <c r="A35" s="3"/>
      <c r="B35" s="161"/>
      <c r="C35" s="161"/>
      <c r="D35" s="161"/>
      <c r="E35" s="161"/>
      <c r="F35" s="161"/>
      <c r="G35" s="161"/>
    </row>
    <row r="36" spans="1:7" ht="12.75">
      <c r="A36" s="3"/>
      <c r="B36" s="161"/>
      <c r="C36" s="161"/>
      <c r="D36" s="161"/>
      <c r="E36" s="161"/>
      <c r="F36" s="161"/>
      <c r="G36" s="161"/>
    </row>
    <row r="37" spans="1:7" ht="15.75">
      <c r="A37" s="284"/>
      <c r="B37" s="284"/>
      <c r="C37" s="284"/>
      <c r="D37" s="284"/>
      <c r="E37" s="284"/>
      <c r="F37" s="284"/>
      <c r="G37" s="284"/>
    </row>
    <row r="38" spans="1:7" ht="15.75">
      <c r="A38" s="284"/>
      <c r="B38" s="284"/>
      <c r="C38" s="284"/>
      <c r="D38" s="284"/>
      <c r="E38" s="284"/>
      <c r="F38" s="284"/>
      <c r="G38" s="284"/>
    </row>
    <row r="39" spans="1:7" ht="12.75">
      <c r="A39" s="3"/>
      <c r="B39" s="161"/>
      <c r="C39" s="161"/>
      <c r="D39" s="161"/>
      <c r="E39" s="161"/>
      <c r="F39" s="161"/>
      <c r="G39" s="161"/>
    </row>
    <row r="40" spans="1:7" ht="12.75">
      <c r="A40" s="3"/>
      <c r="B40" s="161"/>
      <c r="C40" s="161"/>
      <c r="D40" s="161"/>
      <c r="E40" s="161"/>
      <c r="F40" s="161"/>
      <c r="G40" s="161"/>
    </row>
    <row r="41" spans="1:7" ht="15.75">
      <c r="A41" s="3"/>
      <c r="B41" s="162"/>
      <c r="C41" s="162"/>
      <c r="D41" s="294" t="s">
        <v>53</v>
      </c>
      <c r="E41" s="294"/>
      <c r="F41" s="294"/>
      <c r="G41" s="163"/>
    </row>
    <row r="42" spans="1:6" ht="15.75">
      <c r="A42" s="3"/>
      <c r="B42" s="161"/>
      <c r="C42" s="161"/>
      <c r="D42" s="295" t="s">
        <v>148</v>
      </c>
      <c r="E42" s="295"/>
      <c r="F42" s="164" t="s">
        <v>64</v>
      </c>
    </row>
    <row r="43" spans="1:7" ht="15.75" customHeight="1">
      <c r="A43" s="165" t="s">
        <v>65</v>
      </c>
      <c r="B43" s="166" t="s">
        <v>66</v>
      </c>
      <c r="C43" s="166" t="s">
        <v>106</v>
      </c>
      <c r="D43" s="166" t="s">
        <v>66</v>
      </c>
      <c r="E43" s="166" t="s">
        <v>109</v>
      </c>
      <c r="F43" s="167" t="s">
        <v>54</v>
      </c>
      <c r="G43" s="296" t="s">
        <v>67</v>
      </c>
    </row>
    <row r="44" spans="1:7" ht="15.75">
      <c r="A44" s="168"/>
      <c r="B44" s="167" t="s">
        <v>68</v>
      </c>
      <c r="C44" s="167" t="s">
        <v>107</v>
      </c>
      <c r="D44" s="167" t="s">
        <v>69</v>
      </c>
      <c r="E44" s="167" t="s">
        <v>110</v>
      </c>
      <c r="F44" s="167"/>
      <c r="G44" s="297"/>
    </row>
    <row r="45" spans="1:7" ht="15.75">
      <c r="A45" s="169"/>
      <c r="B45" s="170" t="s">
        <v>17</v>
      </c>
      <c r="C45" s="170" t="s">
        <v>86</v>
      </c>
      <c r="D45" s="170" t="s">
        <v>17</v>
      </c>
      <c r="E45" s="170" t="s">
        <v>17</v>
      </c>
      <c r="F45" s="170" t="s">
        <v>17</v>
      </c>
      <c r="G45" s="170" t="s">
        <v>17</v>
      </c>
    </row>
    <row r="46" spans="1:7" ht="12.75">
      <c r="A46" s="171" t="s">
        <v>240</v>
      </c>
      <c r="B46" s="172">
        <v>69739</v>
      </c>
      <c r="C46" s="174">
        <v>-1578</v>
      </c>
      <c r="D46" s="174">
        <v>13720</v>
      </c>
      <c r="E46" s="174">
        <v>0</v>
      </c>
      <c r="F46" s="172">
        <v>100768</v>
      </c>
      <c r="G46" s="172">
        <v>182649</v>
      </c>
    </row>
    <row r="47" spans="1:7" ht="12.75">
      <c r="A47" s="175"/>
      <c r="B47" s="172"/>
      <c r="C47" s="176"/>
      <c r="D47" s="174"/>
      <c r="E47" s="174"/>
      <c r="F47" s="172"/>
      <c r="G47" s="172"/>
    </row>
    <row r="48" spans="1:7" ht="12.75">
      <c r="A48" s="177" t="s">
        <v>149</v>
      </c>
      <c r="B48" s="178">
        <v>0</v>
      </c>
      <c r="C48" s="178">
        <v>0</v>
      </c>
      <c r="D48" s="178">
        <v>0</v>
      </c>
      <c r="E48" s="176">
        <v>0</v>
      </c>
      <c r="F48" s="179">
        <v>35275</v>
      </c>
      <c r="G48" s="173">
        <v>35275</v>
      </c>
    </row>
    <row r="49" spans="1:7" ht="12.75">
      <c r="A49" s="177"/>
      <c r="B49" s="178"/>
      <c r="C49" s="178"/>
      <c r="D49" s="178"/>
      <c r="E49" s="176"/>
      <c r="F49" s="185"/>
      <c r="G49" s="173"/>
    </row>
    <row r="50" spans="1:7" ht="12.75">
      <c r="A50" s="177" t="s">
        <v>149</v>
      </c>
      <c r="B50" s="180">
        <f aca="true" t="shared" si="1" ref="B50:G50">B48</f>
        <v>0</v>
      </c>
      <c r="C50" s="180">
        <f t="shared" si="1"/>
        <v>0</v>
      </c>
      <c r="D50" s="180">
        <f t="shared" si="1"/>
        <v>0</v>
      </c>
      <c r="E50" s="180">
        <f t="shared" si="1"/>
        <v>0</v>
      </c>
      <c r="F50" s="180">
        <f t="shared" si="1"/>
        <v>35275</v>
      </c>
      <c r="G50" s="180">
        <f t="shared" si="1"/>
        <v>35275</v>
      </c>
    </row>
    <row r="51" spans="1:7" ht="12.75">
      <c r="A51" s="177"/>
      <c r="B51" s="178"/>
      <c r="C51" s="178"/>
      <c r="D51" s="178"/>
      <c r="E51" s="174"/>
      <c r="F51" s="173"/>
      <c r="G51" s="173"/>
    </row>
    <row r="52" spans="1:7" ht="25.5">
      <c r="A52" s="182" t="s">
        <v>243</v>
      </c>
      <c r="B52" s="178"/>
      <c r="C52" s="178"/>
      <c r="D52" s="178"/>
      <c r="E52" s="176"/>
      <c r="F52" s="179">
        <v>-18741</v>
      </c>
      <c r="G52" s="179">
        <v>-18741</v>
      </c>
    </row>
    <row r="53" spans="1:7" ht="12.75">
      <c r="A53" s="182"/>
      <c r="B53" s="178"/>
      <c r="C53" s="178"/>
      <c r="D53" s="178"/>
      <c r="E53" s="176"/>
      <c r="F53" s="179"/>
      <c r="G53" s="179"/>
    </row>
    <row r="54" spans="1:7" ht="25.5">
      <c r="A54" s="182" t="s">
        <v>264</v>
      </c>
      <c r="B54" s="178"/>
      <c r="C54" s="178"/>
      <c r="D54" s="178"/>
      <c r="E54" s="176"/>
      <c r="F54" s="179">
        <v>-5553</v>
      </c>
      <c r="G54" s="179">
        <v>-5553</v>
      </c>
    </row>
    <row r="55" spans="1:7" ht="12.75">
      <c r="A55" s="177"/>
      <c r="B55" s="178"/>
      <c r="C55" s="178"/>
      <c r="D55" s="178"/>
      <c r="E55" s="174"/>
      <c r="F55" s="173"/>
      <c r="G55" s="173"/>
    </row>
    <row r="56" spans="1:7" ht="12.75">
      <c r="A56" s="183" t="s">
        <v>265</v>
      </c>
      <c r="B56" s="186">
        <f>B46+B50</f>
        <v>69739</v>
      </c>
      <c r="C56" s="187">
        <f>C46+C50</f>
        <v>-1578</v>
      </c>
      <c r="D56" s="186">
        <f>D46+D50</f>
        <v>13720</v>
      </c>
      <c r="E56" s="187">
        <f>E46+E50</f>
        <v>0</v>
      </c>
      <c r="F56" s="186">
        <f>F46+F50+F52+F54</f>
        <v>111749</v>
      </c>
      <c r="G56" s="186">
        <f>G46+G50+G52+G54</f>
        <v>193630</v>
      </c>
    </row>
    <row r="57" spans="1:7" ht="12.75">
      <c r="A57" s="188"/>
      <c r="B57" s="189"/>
      <c r="C57" s="189"/>
      <c r="D57" s="189"/>
      <c r="E57" s="189"/>
      <c r="F57" s="189"/>
      <c r="G57" s="189"/>
    </row>
    <row r="58" spans="1:7" ht="29.25" customHeight="1">
      <c r="A58" s="290" t="s">
        <v>257</v>
      </c>
      <c r="B58" s="290"/>
      <c r="C58" s="290"/>
      <c r="D58" s="290"/>
      <c r="E58" s="290"/>
      <c r="F58" s="290"/>
      <c r="G58" s="290"/>
    </row>
    <row r="59" spans="1:7" ht="13.5">
      <c r="A59" s="286"/>
      <c r="B59" s="286"/>
      <c r="C59" s="286"/>
      <c r="D59" s="286"/>
      <c r="E59" s="286"/>
      <c r="F59" s="3"/>
      <c r="G59" s="3"/>
    </row>
    <row r="60" spans="1:7" ht="12.75">
      <c r="A60" s="3"/>
      <c r="B60" s="3"/>
      <c r="C60" s="3"/>
      <c r="D60" s="3"/>
      <c r="E60" s="3"/>
      <c r="F60" s="3"/>
      <c r="G60" s="3"/>
    </row>
  </sheetData>
  <sheetProtection/>
  <mergeCells count="14">
    <mergeCell ref="A8:G8"/>
    <mergeCell ref="A9:G9"/>
    <mergeCell ref="A10:G10"/>
    <mergeCell ref="A11:G11"/>
    <mergeCell ref="G15:G16"/>
    <mergeCell ref="D14:E14"/>
    <mergeCell ref="D13:F13"/>
    <mergeCell ref="A58:G58"/>
    <mergeCell ref="A59:E59"/>
    <mergeCell ref="A37:G37"/>
    <mergeCell ref="A38:G38"/>
    <mergeCell ref="D41:F41"/>
    <mergeCell ref="D42:E42"/>
    <mergeCell ref="G43:G44"/>
  </mergeCells>
  <printOptions horizontalCentered="1" verticalCentered="1"/>
  <pageMargins left="0.6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rowBreaks count="1" manualBreakCount="1">
    <brk id="35"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69"/>
  <sheetViews>
    <sheetView zoomScalePageLayoutView="0" workbookViewId="0" topLeftCell="A47">
      <selection activeCell="D58" sqref="D58"/>
    </sheetView>
  </sheetViews>
  <sheetFormatPr defaultColWidth="9.140625" defaultRowHeight="12.75"/>
  <cols>
    <col min="1" max="1" width="5.421875" style="3" customWidth="1"/>
    <col min="2" max="2" width="41.57421875" style="3" customWidth="1"/>
    <col min="3" max="3" width="11.28125" style="3" customWidth="1"/>
    <col min="4" max="4" width="19.421875" style="3" customWidth="1"/>
    <col min="5" max="5" width="21.57421875" style="3" customWidth="1"/>
    <col min="6" max="16384" width="9.140625" style="107" customWidth="1"/>
  </cols>
  <sheetData>
    <row r="5" ht="20.25" customHeight="1"/>
    <row r="6" ht="18" customHeight="1"/>
    <row r="7" spans="1:5" ht="18" customHeight="1">
      <c r="A7" s="298" t="s">
        <v>248</v>
      </c>
      <c r="B7" s="298"/>
      <c r="C7" s="298"/>
      <c r="D7" s="298"/>
      <c r="E7" s="298"/>
    </row>
    <row r="8" spans="1:5" ht="13.5">
      <c r="A8" s="299" t="s">
        <v>0</v>
      </c>
      <c r="B8" s="299"/>
      <c r="C8" s="299"/>
      <c r="D8" s="299"/>
      <c r="E8" s="299"/>
    </row>
    <row r="9" spans="1:5" ht="15.75">
      <c r="A9" s="284" t="s">
        <v>239</v>
      </c>
      <c r="B9" s="284"/>
      <c r="C9" s="284"/>
      <c r="D9" s="284"/>
      <c r="E9" s="284"/>
    </row>
    <row r="10" spans="1:5" ht="15.75" customHeight="1">
      <c r="A10" s="284" t="s">
        <v>249</v>
      </c>
      <c r="B10" s="284"/>
      <c r="C10" s="284"/>
      <c r="D10" s="284"/>
      <c r="E10" s="284"/>
    </row>
    <row r="11" spans="1:3" ht="15.75" customHeight="1">
      <c r="A11" s="109"/>
      <c r="B11" s="109"/>
      <c r="C11" s="109"/>
    </row>
    <row r="12" spans="1:5" ht="26.25" customHeight="1">
      <c r="A12" s="190"/>
      <c r="B12" s="190"/>
      <c r="D12" s="191" t="s">
        <v>259</v>
      </c>
      <c r="E12" s="191" t="s">
        <v>245</v>
      </c>
    </row>
    <row r="13" spans="1:5" ht="12.75" customHeight="1">
      <c r="A13" s="190"/>
      <c r="B13" s="190"/>
      <c r="D13" s="192" t="s">
        <v>17</v>
      </c>
      <c r="E13" s="192" t="s">
        <v>17</v>
      </c>
    </row>
    <row r="14" spans="1:5" ht="10.5" customHeight="1">
      <c r="A14" s="190"/>
      <c r="B14" s="190"/>
      <c r="D14" s="191"/>
      <c r="E14" s="191"/>
    </row>
    <row r="15" spans="1:6" ht="15" customHeight="1">
      <c r="A15" s="17" t="s">
        <v>171</v>
      </c>
      <c r="B15" s="27"/>
      <c r="C15" s="27"/>
      <c r="D15" s="27"/>
      <c r="E15" s="27"/>
      <c r="F15" s="108"/>
    </row>
    <row r="16" spans="1:5" ht="15" customHeight="1">
      <c r="A16" s="27" t="s">
        <v>82</v>
      </c>
      <c r="B16" s="27"/>
      <c r="C16" s="27"/>
      <c r="D16" s="19">
        <v>32226</v>
      </c>
      <c r="E16" s="19">
        <v>32589</v>
      </c>
    </row>
    <row r="17" spans="1:5" ht="15" customHeight="1">
      <c r="A17" s="27"/>
      <c r="B17" s="27"/>
      <c r="C17" s="27"/>
      <c r="D17" s="19"/>
      <c r="E17" s="19"/>
    </row>
    <row r="18" spans="1:5" ht="15.75">
      <c r="A18" s="27" t="s">
        <v>172</v>
      </c>
      <c r="B18" s="27"/>
      <c r="C18" s="27"/>
      <c r="D18" s="19"/>
      <c r="E18" s="19"/>
    </row>
    <row r="19" spans="1:5" ht="15.75">
      <c r="A19" s="27" t="s">
        <v>173</v>
      </c>
      <c r="B19" s="27"/>
      <c r="C19" s="27"/>
      <c r="D19" s="19">
        <v>15928</v>
      </c>
      <c r="E19" s="19">
        <v>6219</v>
      </c>
    </row>
    <row r="20" spans="1:5" ht="15.75">
      <c r="A20" s="27" t="s">
        <v>246</v>
      </c>
      <c r="B20" s="27"/>
      <c r="C20" s="27"/>
      <c r="D20" s="19"/>
      <c r="E20" s="19"/>
    </row>
    <row r="21" spans="1:5" ht="15.75">
      <c r="A21" s="27" t="s">
        <v>312</v>
      </c>
      <c r="B21" s="27"/>
      <c r="C21" s="27"/>
      <c r="D21" s="19">
        <v>-706</v>
      </c>
      <c r="E21" s="19">
        <v>0</v>
      </c>
    </row>
    <row r="22" spans="1:5" ht="15.75">
      <c r="A22" s="27" t="s">
        <v>174</v>
      </c>
      <c r="B22" s="27"/>
      <c r="C22" s="27"/>
      <c r="D22" s="19">
        <v>-764</v>
      </c>
      <c r="E22" s="19">
        <v>-147</v>
      </c>
    </row>
    <row r="23" spans="1:5" ht="15.75">
      <c r="A23" s="27" t="s">
        <v>63</v>
      </c>
      <c r="B23" s="27"/>
      <c r="C23" s="27"/>
      <c r="D23" s="193">
        <v>2301</v>
      </c>
      <c r="E23" s="193">
        <v>358</v>
      </c>
    </row>
    <row r="24" spans="1:5" ht="15.75" hidden="1">
      <c r="A24" s="27" t="s">
        <v>233</v>
      </c>
      <c r="B24" s="27"/>
      <c r="C24" s="27"/>
      <c r="D24" s="194"/>
      <c r="E24" s="194"/>
    </row>
    <row r="25" spans="1:5" ht="15.75" hidden="1">
      <c r="A25" s="27" t="s">
        <v>234</v>
      </c>
      <c r="B25" s="27"/>
      <c r="C25" s="27"/>
      <c r="D25" s="193"/>
      <c r="E25" s="193"/>
    </row>
    <row r="26" spans="1:5" ht="15.75">
      <c r="A26" s="195" t="s">
        <v>175</v>
      </c>
      <c r="B26" s="196"/>
      <c r="C26" s="27"/>
      <c r="D26" s="19">
        <f>SUM(D16:D25)</f>
        <v>48985</v>
      </c>
      <c r="E26" s="19">
        <f>SUM(E16:E25)</f>
        <v>39019</v>
      </c>
    </row>
    <row r="27" spans="1:5" ht="15.75">
      <c r="A27" s="197"/>
      <c r="B27" s="27"/>
      <c r="C27" s="27"/>
      <c r="D27" s="19"/>
      <c r="E27" s="19"/>
    </row>
    <row r="28" spans="1:5" ht="15.75">
      <c r="A28" s="27" t="s">
        <v>176</v>
      </c>
      <c r="B28" s="27"/>
      <c r="C28" s="27"/>
      <c r="D28" s="19">
        <v>-14925</v>
      </c>
      <c r="E28" s="19">
        <v>-15745</v>
      </c>
    </row>
    <row r="29" spans="1:5" ht="15.75">
      <c r="A29" s="27" t="s">
        <v>177</v>
      </c>
      <c r="B29" s="27"/>
      <c r="C29" s="27"/>
      <c r="D29" s="19">
        <f>-22529+85205</f>
        <v>62676</v>
      </c>
      <c r="E29" s="19">
        <v>-3109</v>
      </c>
    </row>
    <row r="30" spans="1:5" ht="15.75">
      <c r="A30" s="27" t="s">
        <v>178</v>
      </c>
      <c r="B30" s="27"/>
      <c r="C30" s="27"/>
      <c r="D30" s="194">
        <f>17490-182856</f>
        <v>-165366</v>
      </c>
      <c r="E30" s="194">
        <v>829</v>
      </c>
    </row>
    <row r="31" spans="1:5" ht="15.75">
      <c r="A31" s="27" t="s">
        <v>89</v>
      </c>
      <c r="B31" s="27"/>
      <c r="C31" s="27"/>
      <c r="D31" s="194">
        <v>-84</v>
      </c>
      <c r="E31" s="194"/>
    </row>
    <row r="32" spans="1:5" ht="15.75">
      <c r="A32" s="195" t="s">
        <v>179</v>
      </c>
      <c r="B32" s="198"/>
      <c r="C32" s="27"/>
      <c r="D32" s="233">
        <f>SUM(D26:D31)</f>
        <v>-68714</v>
      </c>
      <c r="E32" s="233">
        <f>SUM(E26:E30)</f>
        <v>20994</v>
      </c>
    </row>
    <row r="33" spans="1:5" ht="15.75">
      <c r="A33" s="197"/>
      <c r="B33" s="27"/>
      <c r="C33" s="27"/>
      <c r="D33" s="194"/>
      <c r="E33" s="194"/>
    </row>
    <row r="34" spans="1:5" ht="15.75">
      <c r="A34" s="27" t="s">
        <v>180</v>
      </c>
      <c r="B34" s="27"/>
      <c r="C34" s="27"/>
      <c r="D34" s="19">
        <f>-D23</f>
        <v>-2301</v>
      </c>
      <c r="E34" s="19">
        <f>-E23</f>
        <v>-358</v>
      </c>
    </row>
    <row r="35" spans="1:5" ht="15.75">
      <c r="A35" s="27" t="s">
        <v>174</v>
      </c>
      <c r="B35" s="27"/>
      <c r="C35" s="27"/>
      <c r="D35" s="19">
        <f>-D22</f>
        <v>764</v>
      </c>
      <c r="E35" s="19">
        <f>-E22</f>
        <v>147</v>
      </c>
    </row>
    <row r="36" spans="1:5" ht="15.75">
      <c r="A36" s="27" t="s">
        <v>181</v>
      </c>
      <c r="B36" s="27"/>
      <c r="C36" s="27"/>
      <c r="D36" s="19">
        <v>-4776</v>
      </c>
      <c r="E36" s="19">
        <v>-6510</v>
      </c>
    </row>
    <row r="37" spans="1:5" ht="15.75" hidden="1">
      <c r="A37" s="27" t="s">
        <v>231</v>
      </c>
      <c r="B37" s="27"/>
      <c r="C37" s="27"/>
      <c r="D37" s="19"/>
      <c r="E37" s="19"/>
    </row>
    <row r="38" spans="1:5" ht="15.75">
      <c r="A38" s="27"/>
      <c r="B38" s="27"/>
      <c r="C38" s="27"/>
      <c r="D38" s="19"/>
      <c r="E38" s="19"/>
    </row>
    <row r="39" spans="1:5" ht="15.75">
      <c r="A39" s="27" t="s">
        <v>182</v>
      </c>
      <c r="B39" s="27"/>
      <c r="C39" s="27"/>
      <c r="D39" s="199">
        <f>SUM(D32:D38)</f>
        <v>-75027</v>
      </c>
      <c r="E39" s="199">
        <f>SUM(E32:E38)</f>
        <v>14273</v>
      </c>
    </row>
    <row r="40" spans="1:5" ht="15.75">
      <c r="A40" s="27"/>
      <c r="B40" s="27"/>
      <c r="C40" s="27"/>
      <c r="D40" s="19"/>
      <c r="E40" s="19"/>
    </row>
    <row r="41" spans="1:5" ht="15.75">
      <c r="A41" s="17" t="s">
        <v>183</v>
      </c>
      <c r="B41" s="27"/>
      <c r="C41" s="27"/>
      <c r="D41" s="19"/>
      <c r="E41" s="19"/>
    </row>
    <row r="42" spans="1:5" ht="15.75">
      <c r="A42" s="27" t="s">
        <v>184</v>
      </c>
      <c r="B42" s="27"/>
      <c r="C42" s="27"/>
      <c r="D42" s="19">
        <v>-26353</v>
      </c>
      <c r="E42" s="19">
        <v>-8552</v>
      </c>
    </row>
    <row r="43" spans="1:5" ht="15.75">
      <c r="A43" s="27" t="s">
        <v>313</v>
      </c>
      <c r="B43" s="27"/>
      <c r="C43" s="27"/>
      <c r="D43" s="19">
        <f>-133325+21726</f>
        <v>-111599</v>
      </c>
      <c r="E43" s="19"/>
    </row>
    <row r="44" spans="1:5" ht="15.75">
      <c r="A44" s="27" t="s">
        <v>314</v>
      </c>
      <c r="B44" s="27"/>
      <c r="C44" s="27"/>
      <c r="D44" s="19">
        <v>253228</v>
      </c>
      <c r="E44" s="19"/>
    </row>
    <row r="45" spans="1:5" ht="15.75">
      <c r="A45" s="27"/>
      <c r="B45" s="27"/>
      <c r="C45" s="27"/>
      <c r="D45" s="19"/>
      <c r="E45" s="19"/>
    </row>
    <row r="46" spans="1:5" ht="15.75">
      <c r="A46" s="27" t="s">
        <v>185</v>
      </c>
      <c r="B46" s="27"/>
      <c r="C46" s="27"/>
      <c r="D46" s="199">
        <f>SUM(D42:D45)</f>
        <v>115276</v>
      </c>
      <c r="E46" s="199">
        <f>SUM(E42:E45)</f>
        <v>-8552</v>
      </c>
    </row>
    <row r="47" spans="1:5" ht="15.75">
      <c r="A47" s="27"/>
      <c r="B47" s="27"/>
      <c r="C47" s="27"/>
      <c r="D47" s="19"/>
      <c r="E47" s="19"/>
    </row>
    <row r="48" spans="1:5" ht="15.75">
      <c r="A48" s="17" t="s">
        <v>186</v>
      </c>
      <c r="B48" s="27"/>
      <c r="C48" s="27"/>
      <c r="D48" s="19"/>
      <c r="E48" s="19"/>
    </row>
    <row r="49" spans="1:5" ht="15.75">
      <c r="A49" s="27" t="s">
        <v>187</v>
      </c>
      <c r="B49" s="27"/>
      <c r="C49" s="27"/>
      <c r="D49" s="19">
        <v>245490</v>
      </c>
      <c r="E49" s="19">
        <v>10000</v>
      </c>
    </row>
    <row r="50" spans="1:5" ht="15.75">
      <c r="A50" s="27" t="s">
        <v>198</v>
      </c>
      <c r="B50" s="27"/>
      <c r="C50" s="27"/>
      <c r="D50" s="19">
        <v>-141020</v>
      </c>
      <c r="E50" s="19">
        <v>0</v>
      </c>
    </row>
    <row r="51" spans="1:5" ht="15.75">
      <c r="A51" s="27" t="s">
        <v>188</v>
      </c>
      <c r="B51" s="27"/>
      <c r="C51" s="27"/>
      <c r="D51" s="19">
        <v>-20225</v>
      </c>
      <c r="E51" s="19">
        <v>-18741</v>
      </c>
    </row>
    <row r="52" spans="1:5" ht="15.75">
      <c r="A52" s="27"/>
      <c r="B52" s="27"/>
      <c r="C52" s="27"/>
      <c r="D52" s="19"/>
      <c r="E52" s="19"/>
    </row>
    <row r="53" spans="1:5" ht="15.75">
      <c r="A53" s="27" t="s">
        <v>199</v>
      </c>
      <c r="B53" s="27"/>
      <c r="C53" s="27"/>
      <c r="D53" s="199">
        <f>SUM(D49:D52)</f>
        <v>84245</v>
      </c>
      <c r="E53" s="199">
        <f>SUM(E49:E52)</f>
        <v>-8741</v>
      </c>
    </row>
    <row r="54" spans="1:5" ht="15.75">
      <c r="A54" s="27"/>
      <c r="B54" s="27"/>
      <c r="C54" s="27"/>
      <c r="D54" s="19"/>
      <c r="E54" s="19"/>
    </row>
    <row r="55" spans="1:5" ht="15.75">
      <c r="A55" s="27" t="s">
        <v>204</v>
      </c>
      <c r="B55" s="27"/>
      <c r="C55" s="27"/>
      <c r="D55" s="19">
        <f>D39+D46+D53</f>
        <v>124494</v>
      </c>
      <c r="E55" s="19">
        <f>E39+E46+E53</f>
        <v>-3020</v>
      </c>
    </row>
    <row r="56" spans="1:5" ht="15.75">
      <c r="A56" s="27" t="s">
        <v>189</v>
      </c>
      <c r="B56" s="27"/>
      <c r="C56" s="27"/>
      <c r="D56" s="19">
        <v>18303</v>
      </c>
      <c r="E56" s="19">
        <v>18879</v>
      </c>
    </row>
    <row r="57" spans="1:5" ht="15.75">
      <c r="A57" s="27"/>
      <c r="B57" s="27"/>
      <c r="C57" s="27"/>
      <c r="D57" s="19"/>
      <c r="E57" s="19"/>
    </row>
    <row r="58" spans="1:5" ht="16.5" thickBot="1">
      <c r="A58" s="27" t="s">
        <v>247</v>
      </c>
      <c r="B58" s="27"/>
      <c r="C58" s="27"/>
      <c r="D58" s="200">
        <f>SUM(D55:D56)</f>
        <v>142797</v>
      </c>
      <c r="E58" s="200">
        <f>SUM(E55:E56)</f>
        <v>15859</v>
      </c>
    </row>
    <row r="59" spans="1:5" ht="16.5" thickTop="1">
      <c r="A59" s="27"/>
      <c r="B59" s="27"/>
      <c r="C59" s="27"/>
      <c r="D59" s="194"/>
      <c r="E59" s="194"/>
    </row>
    <row r="61" spans="1:2" ht="15.75">
      <c r="A61" s="201" t="s">
        <v>221</v>
      </c>
      <c r="B61" s="190" t="s">
        <v>222</v>
      </c>
    </row>
    <row r="62" spans="1:2" ht="15.75">
      <c r="A62" s="202"/>
      <c r="B62" s="190"/>
    </row>
    <row r="63" spans="1:5" ht="15.75">
      <c r="A63" s="202"/>
      <c r="B63" s="190"/>
      <c r="D63" s="203" t="s">
        <v>17</v>
      </c>
      <c r="E63" s="203" t="s">
        <v>17</v>
      </c>
    </row>
    <row r="64" spans="1:5" ht="15.75">
      <c r="A64" s="202"/>
      <c r="B64" s="190" t="s">
        <v>223</v>
      </c>
      <c r="C64" s="204"/>
      <c r="D64" s="19">
        <v>29082</v>
      </c>
      <c r="E64" s="19">
        <v>10887</v>
      </c>
    </row>
    <row r="65" spans="1:5" ht="15.75">
      <c r="A65" s="202"/>
      <c r="B65" s="190" t="s">
        <v>232</v>
      </c>
      <c r="C65" s="204"/>
      <c r="D65" s="19">
        <v>113715</v>
      </c>
      <c r="E65" s="19">
        <v>4972</v>
      </c>
    </row>
    <row r="66" spans="1:5" ht="16.5" thickBot="1">
      <c r="A66" s="202"/>
      <c r="B66" s="190"/>
      <c r="C66" s="204"/>
      <c r="D66" s="200">
        <f>SUM(D64:D65)</f>
        <v>142797</v>
      </c>
      <c r="E66" s="200">
        <f>SUM(E64:E65)</f>
        <v>15859</v>
      </c>
    </row>
    <row r="67" ht="13.5" thickTop="1"/>
    <row r="68" spans="1:5" ht="13.5">
      <c r="A68" s="290" t="s">
        <v>258</v>
      </c>
      <c r="B68" s="290"/>
      <c r="C68" s="290"/>
      <c r="D68" s="290"/>
      <c r="E68" s="290"/>
    </row>
    <row r="69" spans="1:5" ht="13.5">
      <c r="A69" s="290" t="s">
        <v>132</v>
      </c>
      <c r="B69" s="290"/>
      <c r="C69" s="290"/>
      <c r="D69" s="290"/>
      <c r="E69" s="290"/>
    </row>
  </sheetData>
  <sheetProtection/>
  <mergeCells count="6">
    <mergeCell ref="A69:E69"/>
    <mergeCell ref="A68:E68"/>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6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R342"/>
  <sheetViews>
    <sheetView tabSelected="1" zoomScale="110" zoomScaleNormal="110" zoomScalePageLayoutView="0" workbookViewId="0" topLeftCell="A240">
      <selection activeCell="H122" sqref="H122"/>
    </sheetView>
  </sheetViews>
  <sheetFormatPr defaultColWidth="9.140625" defaultRowHeight="12.75"/>
  <cols>
    <col min="1" max="1" width="5.7109375" style="1" customWidth="1"/>
    <col min="2" max="2" width="5.28125" style="1" customWidth="1"/>
    <col min="3" max="3" width="19.00390625" style="1" customWidth="1"/>
    <col min="4" max="4" width="12.00390625" style="1" customWidth="1"/>
    <col min="5" max="5" width="18.8515625" style="1" bestFit="1" customWidth="1"/>
    <col min="6" max="6" width="18.8515625" style="1" customWidth="1"/>
    <col min="7" max="7" width="14.57421875" style="1" customWidth="1"/>
    <col min="8" max="8" width="16.140625" style="1" customWidth="1"/>
    <col min="9" max="9" width="17.421875" style="1" customWidth="1"/>
    <col min="10" max="10" width="15.8515625" style="1" customWidth="1"/>
    <col min="11" max="11" width="12.7109375" style="1" customWidth="1"/>
    <col min="12" max="12" width="12.8515625" style="1" bestFit="1" customWidth="1"/>
    <col min="13" max="16" width="9.140625" style="1" customWidth="1"/>
    <col min="17" max="17" width="9.8515625" style="1" bestFit="1" customWidth="1"/>
    <col min="18" max="18" width="12.00390625" style="1" bestFit="1" customWidth="1"/>
    <col min="19" max="16384" width="9.140625" style="1" customWidth="1"/>
  </cols>
  <sheetData>
    <row r="3" spans="1:8" ht="12.75">
      <c r="A3" s="3"/>
      <c r="B3" s="3"/>
      <c r="C3" s="3"/>
      <c r="D3" s="3"/>
      <c r="E3" s="3"/>
      <c r="F3" s="3"/>
      <c r="G3" s="3"/>
      <c r="H3" s="3"/>
    </row>
    <row r="4" spans="1:8" ht="12.75">
      <c r="A4" s="3"/>
      <c r="B4" s="3"/>
      <c r="D4" s="3"/>
      <c r="E4" s="3"/>
      <c r="F4" s="3"/>
      <c r="G4" s="3"/>
      <c r="H4" s="3"/>
    </row>
    <row r="5" spans="1:8" ht="12.75">
      <c r="A5" s="3"/>
      <c r="B5" s="3"/>
      <c r="D5" s="3"/>
      <c r="E5" s="3"/>
      <c r="F5" s="3"/>
      <c r="G5" s="3"/>
      <c r="H5" s="3"/>
    </row>
    <row r="6" spans="1:8" ht="12.75">
      <c r="A6" s="3"/>
      <c r="B6" s="3"/>
      <c r="C6" s="3"/>
      <c r="D6" s="3"/>
      <c r="E6" s="3"/>
      <c r="F6" s="3"/>
      <c r="G6" s="3"/>
      <c r="H6" s="3"/>
    </row>
    <row r="7" spans="1:8" ht="13.5" customHeight="1">
      <c r="A7" s="3"/>
      <c r="B7" s="3"/>
      <c r="C7" s="3"/>
      <c r="D7" s="3"/>
      <c r="E7" s="3"/>
      <c r="F7" s="3"/>
      <c r="G7" s="3"/>
      <c r="H7" s="3"/>
    </row>
    <row r="8" spans="1:9" ht="19.5" customHeight="1">
      <c r="A8" s="371" t="s">
        <v>244</v>
      </c>
      <c r="B8" s="371"/>
      <c r="C8" s="371"/>
      <c r="D8" s="371"/>
      <c r="E8" s="371"/>
      <c r="F8" s="371"/>
      <c r="G8" s="371"/>
      <c r="H8" s="371"/>
      <c r="I8" s="371"/>
    </row>
    <row r="9" spans="1:9" ht="13.5" customHeight="1">
      <c r="A9" s="299" t="s">
        <v>0</v>
      </c>
      <c r="B9" s="299"/>
      <c r="C9" s="299"/>
      <c r="D9" s="299"/>
      <c r="E9" s="299"/>
      <c r="F9" s="299"/>
      <c r="G9" s="299"/>
      <c r="H9" s="299"/>
      <c r="I9" s="299"/>
    </row>
    <row r="10" spans="1:9" ht="15.75" customHeight="1">
      <c r="A10" s="372" t="s">
        <v>301</v>
      </c>
      <c r="B10" s="372"/>
      <c r="C10" s="372"/>
      <c r="D10" s="372"/>
      <c r="E10" s="372"/>
      <c r="F10" s="372"/>
      <c r="G10" s="372"/>
      <c r="H10" s="372"/>
      <c r="I10" s="372"/>
    </row>
    <row r="11" spans="1:9" ht="15.75" customHeight="1">
      <c r="A11" s="372" t="s">
        <v>70</v>
      </c>
      <c r="B11" s="372"/>
      <c r="C11" s="372"/>
      <c r="D11" s="372"/>
      <c r="E11" s="372"/>
      <c r="F11" s="372"/>
      <c r="G11" s="372"/>
      <c r="H11" s="372"/>
      <c r="I11" s="372"/>
    </row>
    <row r="12" spans="1:8" ht="13.5" customHeight="1">
      <c r="A12" s="50"/>
      <c r="B12" s="50"/>
      <c r="C12" s="364"/>
      <c r="D12" s="364"/>
      <c r="E12" s="364"/>
      <c r="F12" s="364"/>
      <c r="G12" s="364"/>
      <c r="H12" s="364"/>
    </row>
    <row r="13" spans="1:9" ht="15.75" customHeight="1">
      <c r="A13" s="17" t="s">
        <v>1</v>
      </c>
      <c r="B13" s="17" t="s">
        <v>2</v>
      </c>
      <c r="C13" s="18"/>
      <c r="D13" s="18"/>
      <c r="E13" s="18"/>
      <c r="F13" s="18"/>
      <c r="G13" s="18"/>
      <c r="H13" s="18"/>
      <c r="I13" s="27"/>
    </row>
    <row r="14" spans="1:9" ht="36" customHeight="1">
      <c r="A14" s="20"/>
      <c r="B14" s="373" t="s">
        <v>219</v>
      </c>
      <c r="C14" s="373"/>
      <c r="D14" s="373"/>
      <c r="E14" s="373"/>
      <c r="F14" s="373"/>
      <c r="G14" s="373"/>
      <c r="H14" s="373"/>
      <c r="I14" s="373"/>
    </row>
    <row r="15" spans="1:9" ht="36" customHeight="1">
      <c r="A15" s="20"/>
      <c r="B15" s="373" t="s">
        <v>266</v>
      </c>
      <c r="C15" s="373"/>
      <c r="D15" s="373"/>
      <c r="E15" s="373"/>
      <c r="F15" s="373"/>
      <c r="G15" s="373"/>
      <c r="H15" s="373"/>
      <c r="I15" s="373"/>
    </row>
    <row r="16" spans="1:9" ht="27.75" customHeight="1">
      <c r="A16" s="20"/>
      <c r="B16" s="370" t="s">
        <v>267</v>
      </c>
      <c r="C16" s="370"/>
      <c r="D16" s="370"/>
      <c r="E16" s="370"/>
      <c r="F16" s="370"/>
      <c r="G16" s="370"/>
      <c r="H16" s="370"/>
      <c r="I16" s="370"/>
    </row>
    <row r="17" spans="1:14" ht="23.25" customHeight="1">
      <c r="A17" s="20"/>
      <c r="B17" s="369" t="s">
        <v>242</v>
      </c>
      <c r="C17" s="369"/>
      <c r="D17" s="369"/>
      <c r="E17" s="369"/>
      <c r="F17" s="369"/>
      <c r="G17" s="369"/>
      <c r="H17" s="369"/>
      <c r="I17" s="369"/>
      <c r="J17" s="53"/>
      <c r="K17" s="53"/>
      <c r="L17" s="53"/>
      <c r="M17" s="53"/>
      <c r="N17" s="53"/>
    </row>
    <row r="18" spans="1:14" ht="23.25" customHeight="1">
      <c r="A18" s="20"/>
      <c r="B18" s="308" t="s">
        <v>341</v>
      </c>
      <c r="C18" s="308"/>
      <c r="D18" s="308"/>
      <c r="E18" s="308"/>
      <c r="F18" s="308"/>
      <c r="G18" s="308"/>
      <c r="H18" s="308"/>
      <c r="I18" s="308"/>
      <c r="J18" s="53"/>
      <c r="K18" s="53"/>
      <c r="L18" s="53"/>
      <c r="M18" s="53"/>
      <c r="N18" s="53"/>
    </row>
    <row r="19" spans="1:14" ht="23.25" customHeight="1">
      <c r="A19" s="20"/>
      <c r="B19" s="308"/>
      <c r="C19" s="308"/>
      <c r="D19" s="308"/>
      <c r="E19" s="308"/>
      <c r="F19" s="308"/>
      <c r="G19" s="308"/>
      <c r="H19" s="308"/>
      <c r="I19" s="308"/>
      <c r="J19" s="53"/>
      <c r="K19" s="53"/>
      <c r="L19" s="53"/>
      <c r="M19" s="53"/>
      <c r="N19" s="53"/>
    </row>
    <row r="20" spans="1:14" ht="23.25" customHeight="1">
      <c r="A20" s="20"/>
      <c r="B20" s="308"/>
      <c r="C20" s="308"/>
      <c r="D20" s="308"/>
      <c r="E20" s="308"/>
      <c r="F20" s="308"/>
      <c r="G20" s="308"/>
      <c r="H20" s="308"/>
      <c r="I20" s="308"/>
      <c r="J20" s="53"/>
      <c r="K20" s="53"/>
      <c r="L20" s="53"/>
      <c r="M20" s="53"/>
      <c r="N20" s="53"/>
    </row>
    <row r="21" spans="1:14" ht="23.25" customHeight="1">
      <c r="A21" s="20"/>
      <c r="B21" s="308"/>
      <c r="C21" s="308"/>
      <c r="D21" s="308"/>
      <c r="E21" s="308"/>
      <c r="F21" s="308"/>
      <c r="G21" s="308"/>
      <c r="H21" s="308"/>
      <c r="I21" s="308"/>
      <c r="J21" s="53"/>
      <c r="K21" s="53"/>
      <c r="L21" s="53"/>
      <c r="M21" s="53"/>
      <c r="N21" s="53"/>
    </row>
    <row r="22" spans="1:14" ht="23.25" customHeight="1">
      <c r="A22" s="20"/>
      <c r="B22" s="308"/>
      <c r="C22" s="308"/>
      <c r="D22" s="308"/>
      <c r="E22" s="308"/>
      <c r="F22" s="308"/>
      <c r="G22" s="308"/>
      <c r="H22" s="308"/>
      <c r="I22" s="308"/>
      <c r="J22" s="53"/>
      <c r="K22" s="53"/>
      <c r="L22" s="53"/>
      <c r="M22" s="53"/>
      <c r="N22" s="53"/>
    </row>
    <row r="23" spans="1:14" ht="6.75" customHeight="1">
      <c r="A23" s="20"/>
      <c r="B23" s="308"/>
      <c r="C23" s="308"/>
      <c r="D23" s="308"/>
      <c r="E23" s="308"/>
      <c r="F23" s="308"/>
      <c r="G23" s="308"/>
      <c r="H23" s="308"/>
      <c r="I23" s="308"/>
      <c r="J23" s="53"/>
      <c r="K23" s="53"/>
      <c r="L23" s="53"/>
      <c r="M23" s="53"/>
      <c r="N23" s="53"/>
    </row>
    <row r="24" spans="1:14" ht="16.5" customHeight="1">
      <c r="A24" s="20"/>
      <c r="B24" s="24"/>
      <c r="C24" s="24"/>
      <c r="D24" s="24"/>
      <c r="E24" s="24"/>
      <c r="F24" s="24"/>
      <c r="G24" s="24"/>
      <c r="H24" s="24"/>
      <c r="I24" s="24"/>
      <c r="J24" s="53"/>
      <c r="K24" s="53"/>
      <c r="L24" s="53"/>
      <c r="M24" s="53"/>
      <c r="N24" s="53"/>
    </row>
    <row r="25" spans="1:14" ht="30.75" customHeight="1">
      <c r="A25" s="20"/>
      <c r="B25" s="308" t="s">
        <v>268</v>
      </c>
      <c r="C25" s="308"/>
      <c r="D25" s="308"/>
      <c r="E25" s="308"/>
      <c r="F25" s="308"/>
      <c r="G25" s="308"/>
      <c r="H25" s="308"/>
      <c r="I25" s="308"/>
      <c r="J25" s="53"/>
      <c r="K25" s="53"/>
      <c r="L25" s="53"/>
      <c r="M25" s="53"/>
      <c r="N25" s="53"/>
    </row>
    <row r="26" spans="1:14" ht="30.75" customHeight="1">
      <c r="A26" s="20"/>
      <c r="B26" s="369" t="s">
        <v>269</v>
      </c>
      <c r="C26" s="369"/>
      <c r="D26" s="369"/>
      <c r="E26" s="369"/>
      <c r="F26" s="369"/>
      <c r="G26" s="369"/>
      <c r="H26" s="369"/>
      <c r="I26" s="369"/>
      <c r="J26" s="53"/>
      <c r="K26" s="53"/>
      <c r="L26" s="53"/>
      <c r="M26" s="53"/>
      <c r="N26" s="53"/>
    </row>
    <row r="27" spans="1:14" ht="163.5" customHeight="1">
      <c r="A27" s="20"/>
      <c r="B27" s="307" t="s">
        <v>270</v>
      </c>
      <c r="C27" s="307"/>
      <c r="D27" s="307"/>
      <c r="E27" s="307"/>
      <c r="F27" s="307"/>
      <c r="G27" s="307"/>
      <c r="H27" s="307"/>
      <c r="I27" s="307"/>
      <c r="J27" s="53"/>
      <c r="K27" s="53"/>
      <c r="L27" s="53"/>
      <c r="M27" s="53"/>
      <c r="N27" s="53"/>
    </row>
    <row r="28" spans="1:14" ht="15.75" customHeight="1">
      <c r="A28" s="20"/>
      <c r="B28" s="52"/>
      <c r="C28" s="52"/>
      <c r="D28" s="52"/>
      <c r="E28" s="52"/>
      <c r="F28" s="52"/>
      <c r="G28" s="52"/>
      <c r="H28" s="52"/>
      <c r="I28" s="52"/>
      <c r="J28" s="53"/>
      <c r="K28" s="53"/>
      <c r="L28" s="53"/>
      <c r="M28" s="53"/>
      <c r="N28" s="53"/>
    </row>
    <row r="29" spans="1:14" ht="15.75">
      <c r="A29" s="20"/>
      <c r="B29" s="369" t="s">
        <v>271</v>
      </c>
      <c r="C29" s="369"/>
      <c r="D29" s="369"/>
      <c r="E29" s="369"/>
      <c r="F29" s="369"/>
      <c r="G29" s="369"/>
      <c r="H29" s="369"/>
      <c r="I29" s="369"/>
      <c r="J29" s="53"/>
      <c r="K29" s="53"/>
      <c r="L29" s="53"/>
      <c r="M29" s="53"/>
      <c r="N29" s="53"/>
    </row>
    <row r="30" spans="1:14" ht="34.5" customHeight="1">
      <c r="A30" s="20"/>
      <c r="B30" s="307" t="s">
        <v>272</v>
      </c>
      <c r="C30" s="307"/>
      <c r="D30" s="307"/>
      <c r="E30" s="307"/>
      <c r="F30" s="307"/>
      <c r="G30" s="307"/>
      <c r="H30" s="307"/>
      <c r="I30" s="307"/>
      <c r="J30" s="53"/>
      <c r="K30" s="53"/>
      <c r="L30" s="53"/>
      <c r="M30" s="53"/>
      <c r="N30" s="53"/>
    </row>
    <row r="31" spans="1:14" ht="17.25" customHeight="1">
      <c r="A31" s="20"/>
      <c r="B31" s="369" t="s">
        <v>273</v>
      </c>
      <c r="C31" s="369"/>
      <c r="D31" s="369"/>
      <c r="E31" s="369"/>
      <c r="F31" s="369"/>
      <c r="G31" s="369"/>
      <c r="H31" s="369"/>
      <c r="I31" s="369"/>
      <c r="J31" s="53"/>
      <c r="K31" s="53"/>
      <c r="L31" s="53"/>
      <c r="M31" s="53"/>
      <c r="N31" s="53"/>
    </row>
    <row r="32" spans="1:14" ht="15.75" customHeight="1">
      <c r="A32" s="20"/>
      <c r="B32" s="307" t="s">
        <v>274</v>
      </c>
      <c r="C32" s="307"/>
      <c r="D32" s="307"/>
      <c r="E32" s="307"/>
      <c r="F32" s="307"/>
      <c r="G32" s="307"/>
      <c r="H32" s="307"/>
      <c r="I32" s="307"/>
      <c r="J32" s="53"/>
      <c r="K32" s="53"/>
      <c r="L32" s="53"/>
      <c r="M32" s="53"/>
      <c r="N32" s="53"/>
    </row>
    <row r="33" spans="1:14" ht="15.75" customHeight="1">
      <c r="A33" s="20"/>
      <c r="B33" s="52"/>
      <c r="C33" s="52"/>
      <c r="D33" s="52"/>
      <c r="E33" s="52"/>
      <c r="F33" s="52"/>
      <c r="G33" s="52"/>
      <c r="H33" s="52"/>
      <c r="I33" s="52"/>
      <c r="J33" s="53"/>
      <c r="K33" s="53"/>
      <c r="L33" s="53"/>
      <c r="M33" s="53"/>
      <c r="N33" s="53"/>
    </row>
    <row r="34" spans="1:14" ht="15.75" customHeight="1">
      <c r="A34" s="20"/>
      <c r="B34" s="307" t="s">
        <v>275</v>
      </c>
      <c r="C34" s="307"/>
      <c r="D34" s="307"/>
      <c r="E34" s="307"/>
      <c r="F34" s="307"/>
      <c r="G34" s="307"/>
      <c r="H34" s="307"/>
      <c r="I34" s="307"/>
      <c r="J34" s="53"/>
      <c r="K34" s="53"/>
      <c r="L34" s="53"/>
      <c r="M34" s="53"/>
      <c r="N34" s="53"/>
    </row>
    <row r="35" spans="1:14" ht="15.75" customHeight="1">
      <c r="A35" s="20"/>
      <c r="B35" s="307"/>
      <c r="C35" s="307"/>
      <c r="D35" s="307"/>
      <c r="E35" s="307"/>
      <c r="F35" s="307"/>
      <c r="G35" s="307"/>
      <c r="H35" s="307"/>
      <c r="I35" s="307"/>
      <c r="J35" s="53"/>
      <c r="K35" s="53"/>
      <c r="L35" s="53"/>
      <c r="M35" s="53"/>
      <c r="N35" s="53"/>
    </row>
    <row r="36" spans="1:14" ht="15.75" customHeight="1">
      <c r="A36" s="20"/>
      <c r="B36" s="307"/>
      <c r="C36" s="307"/>
      <c r="D36" s="307"/>
      <c r="E36" s="307"/>
      <c r="F36" s="307"/>
      <c r="G36" s="307"/>
      <c r="H36" s="307"/>
      <c r="I36" s="307"/>
      <c r="J36" s="53"/>
      <c r="K36" s="53"/>
      <c r="L36" s="53"/>
      <c r="M36" s="53"/>
      <c r="N36" s="53"/>
    </row>
    <row r="37" spans="1:14" ht="15.75" customHeight="1">
      <c r="A37" s="20"/>
      <c r="B37" s="307"/>
      <c r="C37" s="307"/>
      <c r="D37" s="307"/>
      <c r="E37" s="307"/>
      <c r="F37" s="307"/>
      <c r="G37" s="307"/>
      <c r="H37" s="307"/>
      <c r="I37" s="307"/>
      <c r="J37" s="53"/>
      <c r="K37" s="53"/>
      <c r="L37" s="53"/>
      <c r="M37" s="53"/>
      <c r="N37" s="53"/>
    </row>
    <row r="38" spans="1:14" ht="15.75" customHeight="1">
      <c r="A38" s="20"/>
      <c r="B38" s="307"/>
      <c r="C38" s="307"/>
      <c r="D38" s="307"/>
      <c r="E38" s="307"/>
      <c r="F38" s="307"/>
      <c r="G38" s="307"/>
      <c r="H38" s="307"/>
      <c r="I38" s="307"/>
      <c r="J38" s="53"/>
      <c r="K38" s="53"/>
      <c r="L38" s="53"/>
      <c r="M38" s="53"/>
      <c r="N38" s="53"/>
    </row>
    <row r="39" spans="1:14" ht="15.75" customHeight="1">
      <c r="A39" s="20"/>
      <c r="B39" s="307"/>
      <c r="C39" s="307"/>
      <c r="D39" s="307"/>
      <c r="E39" s="307"/>
      <c r="F39" s="307"/>
      <c r="G39" s="307"/>
      <c r="H39" s="307"/>
      <c r="I39" s="307"/>
      <c r="J39" s="53"/>
      <c r="K39" s="53"/>
      <c r="L39" s="53"/>
      <c r="M39" s="53"/>
      <c r="N39" s="53"/>
    </row>
    <row r="40" spans="1:14" ht="15.75" customHeight="1">
      <c r="A40" s="20"/>
      <c r="B40" s="307"/>
      <c r="C40" s="307"/>
      <c r="D40" s="307"/>
      <c r="E40" s="307"/>
      <c r="F40" s="307"/>
      <c r="G40" s="307"/>
      <c r="H40" s="307"/>
      <c r="I40" s="307"/>
      <c r="J40" s="53"/>
      <c r="K40" s="53"/>
      <c r="L40" s="53"/>
      <c r="M40" s="53"/>
      <c r="N40" s="53"/>
    </row>
    <row r="41" spans="1:14" ht="15.75" customHeight="1">
      <c r="A41" s="20"/>
      <c r="B41" s="307"/>
      <c r="C41" s="307"/>
      <c r="D41" s="307"/>
      <c r="E41" s="307"/>
      <c r="F41" s="307"/>
      <c r="G41" s="307"/>
      <c r="H41" s="307"/>
      <c r="I41" s="307"/>
      <c r="J41" s="53"/>
      <c r="K41" s="53"/>
      <c r="L41" s="53"/>
      <c r="M41" s="53"/>
      <c r="N41" s="53"/>
    </row>
    <row r="42" spans="1:14" ht="15.75" customHeight="1">
      <c r="A42" s="20"/>
      <c r="B42" s="307"/>
      <c r="C42" s="307"/>
      <c r="D42" s="307"/>
      <c r="E42" s="307"/>
      <c r="F42" s="307"/>
      <c r="G42" s="307"/>
      <c r="H42" s="307"/>
      <c r="I42" s="307"/>
      <c r="J42" s="53"/>
      <c r="K42" s="53"/>
      <c r="L42" s="53"/>
      <c r="M42" s="53"/>
      <c r="N42" s="53"/>
    </row>
    <row r="43" spans="1:14" ht="15.75" customHeight="1">
      <c r="A43" s="20"/>
      <c r="B43" s="307"/>
      <c r="C43" s="307"/>
      <c r="D43" s="307"/>
      <c r="E43" s="307"/>
      <c r="F43" s="307"/>
      <c r="G43" s="307"/>
      <c r="H43" s="307"/>
      <c r="I43" s="307"/>
      <c r="J43" s="53"/>
      <c r="K43" s="53"/>
      <c r="L43" s="53"/>
      <c r="M43" s="53"/>
      <c r="N43" s="53"/>
    </row>
    <row r="44" spans="1:14" ht="15.75" customHeight="1">
      <c r="A44" s="20"/>
      <c r="B44" s="307"/>
      <c r="C44" s="307"/>
      <c r="D44" s="307"/>
      <c r="E44" s="307"/>
      <c r="F44" s="307"/>
      <c r="G44" s="307"/>
      <c r="H44" s="307"/>
      <c r="I44" s="307"/>
      <c r="J44" s="53"/>
      <c r="K44" s="53"/>
      <c r="L44" s="53"/>
      <c r="M44" s="53"/>
      <c r="N44" s="53"/>
    </row>
    <row r="45" spans="1:14" ht="15.75" customHeight="1">
      <c r="A45" s="20"/>
      <c r="B45" s="307"/>
      <c r="C45" s="307"/>
      <c r="D45" s="307"/>
      <c r="E45" s="307"/>
      <c r="F45" s="307"/>
      <c r="G45" s="307"/>
      <c r="H45" s="307"/>
      <c r="I45" s="307"/>
      <c r="J45" s="53"/>
      <c r="K45" s="53"/>
      <c r="L45" s="53"/>
      <c r="M45" s="53"/>
      <c r="N45" s="53"/>
    </row>
    <row r="46" spans="1:14" ht="15.75" customHeight="1">
      <c r="A46" s="20"/>
      <c r="B46" s="307"/>
      <c r="C46" s="307"/>
      <c r="D46" s="307"/>
      <c r="E46" s="307"/>
      <c r="F46" s="307"/>
      <c r="G46" s="307"/>
      <c r="H46" s="307"/>
      <c r="I46" s="307"/>
      <c r="J46" s="53"/>
      <c r="K46" s="53"/>
      <c r="L46" s="53"/>
      <c r="M46" s="53"/>
      <c r="N46" s="53"/>
    </row>
    <row r="47" spans="1:14" ht="15.75" customHeight="1">
      <c r="A47" s="20"/>
      <c r="B47" s="307"/>
      <c r="C47" s="307"/>
      <c r="D47" s="307"/>
      <c r="E47" s="307"/>
      <c r="F47" s="307"/>
      <c r="G47" s="307"/>
      <c r="H47" s="307"/>
      <c r="I47" s="307"/>
      <c r="J47" s="53"/>
      <c r="K47" s="53"/>
      <c r="L47" s="53"/>
      <c r="M47" s="53"/>
      <c r="N47" s="53"/>
    </row>
    <row r="48" spans="1:14" ht="15.75" customHeight="1">
      <c r="A48" s="20"/>
      <c r="B48" s="307"/>
      <c r="C48" s="307"/>
      <c r="D48" s="307"/>
      <c r="E48" s="307"/>
      <c r="F48" s="307"/>
      <c r="G48" s="307"/>
      <c r="H48" s="307"/>
      <c r="I48" s="307"/>
      <c r="J48" s="53"/>
      <c r="K48" s="53"/>
      <c r="L48" s="53"/>
      <c r="M48" s="53"/>
      <c r="N48" s="53"/>
    </row>
    <row r="49" spans="1:14" ht="15.75" customHeight="1">
      <c r="A49" s="20"/>
      <c r="B49" s="307"/>
      <c r="C49" s="307"/>
      <c r="D49" s="307"/>
      <c r="E49" s="307"/>
      <c r="F49" s="307"/>
      <c r="G49" s="307"/>
      <c r="H49" s="307"/>
      <c r="I49" s="307"/>
      <c r="J49" s="53"/>
      <c r="K49" s="53"/>
      <c r="L49" s="53"/>
      <c r="M49" s="53"/>
      <c r="N49" s="53"/>
    </row>
    <row r="50" spans="1:14" ht="15.75" customHeight="1">
      <c r="A50" s="20"/>
      <c r="B50" s="307"/>
      <c r="C50" s="307"/>
      <c r="D50" s="307"/>
      <c r="E50" s="307"/>
      <c r="F50" s="307"/>
      <c r="G50" s="307"/>
      <c r="H50" s="307"/>
      <c r="I50" s="307"/>
      <c r="J50" s="53"/>
      <c r="K50" s="53"/>
      <c r="L50" s="53"/>
      <c r="M50" s="53"/>
      <c r="N50" s="53"/>
    </row>
    <row r="51" spans="1:14" ht="15.75" customHeight="1">
      <c r="A51" s="20"/>
      <c r="B51" s="307"/>
      <c r="C51" s="307"/>
      <c r="D51" s="307"/>
      <c r="E51" s="307"/>
      <c r="F51" s="307"/>
      <c r="G51" s="307"/>
      <c r="H51" s="307"/>
      <c r="I51" s="307"/>
      <c r="J51" s="53"/>
      <c r="K51" s="53"/>
      <c r="L51" s="53"/>
      <c r="M51" s="53"/>
      <c r="N51" s="53"/>
    </row>
    <row r="52" spans="1:14" ht="14.25" customHeight="1">
      <c r="A52" s="20"/>
      <c r="B52" s="52"/>
      <c r="C52" s="52"/>
      <c r="D52" s="52"/>
      <c r="E52" s="52"/>
      <c r="F52" s="52"/>
      <c r="G52" s="52"/>
      <c r="H52" s="52"/>
      <c r="I52" s="52"/>
      <c r="J52" s="53"/>
      <c r="K52" s="53"/>
      <c r="L52" s="53"/>
      <c r="M52" s="53"/>
      <c r="N52" s="53"/>
    </row>
    <row r="53" spans="1:14" ht="15.75" customHeight="1">
      <c r="A53" s="20"/>
      <c r="B53" s="25"/>
      <c r="C53" s="25"/>
      <c r="D53" s="25"/>
      <c r="E53" s="25"/>
      <c r="F53" s="25"/>
      <c r="G53" s="25"/>
      <c r="H53" s="52"/>
      <c r="I53" s="53"/>
      <c r="J53" s="53"/>
      <c r="K53" s="53"/>
      <c r="L53" s="53"/>
      <c r="M53" s="53"/>
      <c r="N53" s="53"/>
    </row>
    <row r="54" spans="1:9" ht="15.75">
      <c r="A54" s="26" t="s">
        <v>3</v>
      </c>
      <c r="B54" s="309" t="s">
        <v>4</v>
      </c>
      <c r="C54" s="309"/>
      <c r="D54" s="309"/>
      <c r="E54" s="309"/>
      <c r="F54" s="309"/>
      <c r="G54" s="309"/>
      <c r="H54" s="309"/>
      <c r="I54" s="27"/>
    </row>
    <row r="55" spans="1:9" ht="15.75">
      <c r="A55" s="26"/>
      <c r="B55" s="364" t="s">
        <v>5</v>
      </c>
      <c r="C55" s="364"/>
      <c r="D55" s="364"/>
      <c r="E55" s="364"/>
      <c r="F55" s="364"/>
      <c r="G55" s="364"/>
      <c r="H55" s="364"/>
      <c r="I55" s="27"/>
    </row>
    <row r="56" spans="1:9" ht="15.75">
      <c r="A56" s="26"/>
      <c r="B56" s="24"/>
      <c r="C56" s="24"/>
      <c r="D56" s="24"/>
      <c r="E56" s="24"/>
      <c r="F56" s="24"/>
      <c r="G56" s="24"/>
      <c r="H56" s="24"/>
      <c r="I56" s="27"/>
    </row>
    <row r="57" spans="1:9" ht="15.75">
      <c r="A57" s="26"/>
      <c r="B57" s="24"/>
      <c r="C57" s="24"/>
      <c r="D57" s="24"/>
      <c r="E57" s="24"/>
      <c r="F57" s="24"/>
      <c r="G57" s="24"/>
      <c r="H57" s="24"/>
      <c r="I57" s="27"/>
    </row>
    <row r="58" spans="1:9" ht="15.75">
      <c r="A58" s="26" t="s">
        <v>6</v>
      </c>
      <c r="B58" s="309" t="s">
        <v>7</v>
      </c>
      <c r="C58" s="365"/>
      <c r="D58" s="365"/>
      <c r="E58" s="365"/>
      <c r="F58" s="365"/>
      <c r="G58" s="365"/>
      <c r="H58" s="365"/>
      <c r="I58" s="27"/>
    </row>
    <row r="59" spans="1:9" ht="35.25" customHeight="1">
      <c r="A59" s="26"/>
      <c r="B59" s="308" t="s">
        <v>150</v>
      </c>
      <c r="C59" s="308"/>
      <c r="D59" s="308"/>
      <c r="E59" s="308"/>
      <c r="F59" s="308"/>
      <c r="G59" s="308"/>
      <c r="H59" s="308"/>
      <c r="I59" s="308"/>
    </row>
    <row r="60" spans="1:9" ht="14.25" customHeight="1">
      <c r="A60" s="26"/>
      <c r="B60" s="20"/>
      <c r="C60" s="24"/>
      <c r="D60" s="24"/>
      <c r="E60" s="24"/>
      <c r="F60" s="24"/>
      <c r="G60" s="24"/>
      <c r="H60" s="24"/>
      <c r="I60" s="27"/>
    </row>
    <row r="61" spans="1:9" ht="15.75">
      <c r="A61" s="26" t="s">
        <v>8</v>
      </c>
      <c r="B61" s="309" t="s">
        <v>151</v>
      </c>
      <c r="C61" s="365"/>
      <c r="D61" s="365"/>
      <c r="E61" s="365"/>
      <c r="F61" s="365"/>
      <c r="G61" s="365"/>
      <c r="H61" s="365"/>
      <c r="I61" s="27"/>
    </row>
    <row r="62" spans="1:9" ht="21" customHeight="1">
      <c r="A62" s="55"/>
      <c r="B62" s="308" t="s">
        <v>152</v>
      </c>
      <c r="C62" s="365"/>
      <c r="D62" s="365"/>
      <c r="E62" s="365"/>
      <c r="F62" s="365"/>
      <c r="G62" s="365"/>
      <c r="H62" s="365"/>
      <c r="I62" s="27"/>
    </row>
    <row r="63" spans="1:9" ht="15.75">
      <c r="A63" s="26"/>
      <c r="B63" s="20"/>
      <c r="C63" s="308"/>
      <c r="D63" s="308"/>
      <c r="E63" s="308"/>
      <c r="F63" s="308"/>
      <c r="G63" s="308"/>
      <c r="H63" s="308"/>
      <c r="I63" s="27"/>
    </row>
    <row r="64" spans="1:9" ht="15.75">
      <c r="A64" s="26"/>
      <c r="B64" s="20"/>
      <c r="C64" s="24"/>
      <c r="D64" s="24"/>
      <c r="E64" s="24"/>
      <c r="F64" s="24"/>
      <c r="G64" s="24"/>
      <c r="H64" s="24"/>
      <c r="I64" s="27"/>
    </row>
    <row r="65" spans="1:9" ht="15.75">
      <c r="A65" s="26" t="s">
        <v>9</v>
      </c>
      <c r="B65" s="309" t="s">
        <v>10</v>
      </c>
      <c r="C65" s="365"/>
      <c r="D65" s="365"/>
      <c r="E65" s="365"/>
      <c r="F65" s="365"/>
      <c r="G65" s="365"/>
      <c r="H65" s="365"/>
      <c r="I65" s="27"/>
    </row>
    <row r="66" spans="1:9" ht="136.5" customHeight="1">
      <c r="A66" s="55"/>
      <c r="B66" s="308" t="s">
        <v>316</v>
      </c>
      <c r="C66" s="308"/>
      <c r="D66" s="308"/>
      <c r="E66" s="308"/>
      <c r="F66" s="308"/>
      <c r="G66" s="308"/>
      <c r="H66" s="308"/>
      <c r="I66" s="308"/>
    </row>
    <row r="67" spans="1:9" ht="24.75" customHeight="1" thickBot="1">
      <c r="A67" s="55"/>
      <c r="B67" s="234" t="s">
        <v>315</v>
      </c>
      <c r="C67" s="51"/>
      <c r="D67" s="51"/>
      <c r="E67" s="51"/>
      <c r="F67" s="51"/>
      <c r="G67" s="51"/>
      <c r="H67" s="51"/>
      <c r="I67" s="27"/>
    </row>
    <row r="68" spans="1:9" ht="30" customHeight="1" thickBot="1">
      <c r="A68" s="55"/>
      <c r="B68" s="300"/>
      <c r="C68" s="301"/>
      <c r="D68" s="235" t="s">
        <v>318</v>
      </c>
      <c r="E68" s="235" t="s">
        <v>319</v>
      </c>
      <c r="F68" s="235" t="s">
        <v>320</v>
      </c>
      <c r="G68" s="235" t="s">
        <v>321</v>
      </c>
      <c r="H68" s="235" t="s">
        <v>322</v>
      </c>
      <c r="I68" s="235" t="s">
        <v>323</v>
      </c>
    </row>
    <row r="69" spans="1:9" ht="30" customHeight="1" thickBot="1">
      <c r="A69" s="55"/>
      <c r="B69" s="302" t="s">
        <v>317</v>
      </c>
      <c r="C69" s="303"/>
      <c r="D69" s="236">
        <v>1207</v>
      </c>
      <c r="E69" s="236">
        <v>1609</v>
      </c>
      <c r="F69" s="236">
        <v>1609</v>
      </c>
      <c r="G69" s="236">
        <v>1609</v>
      </c>
      <c r="H69" s="236">
        <v>1609</v>
      </c>
      <c r="I69" s="236">
        <v>1609</v>
      </c>
    </row>
    <row r="70" spans="1:9" ht="15.75" customHeight="1">
      <c r="A70" s="55"/>
      <c r="B70" s="234"/>
      <c r="C70" s="51"/>
      <c r="D70" s="51"/>
      <c r="E70" s="51"/>
      <c r="F70" s="51"/>
      <c r="G70" s="51"/>
      <c r="H70" s="51"/>
      <c r="I70" s="27"/>
    </row>
    <row r="71" spans="1:9" ht="15.75" customHeight="1">
      <c r="A71" s="55"/>
      <c r="B71" s="237" t="s">
        <v>342</v>
      </c>
      <c r="C71" s="51"/>
      <c r="D71" s="51"/>
      <c r="E71" s="51"/>
      <c r="F71" s="51"/>
      <c r="G71" s="51"/>
      <c r="H71" s="51"/>
      <c r="I71" s="27"/>
    </row>
    <row r="72" spans="1:9" ht="50.25" customHeight="1">
      <c r="A72" s="55"/>
      <c r="B72" s="304" t="s">
        <v>344</v>
      </c>
      <c r="C72" s="305"/>
      <c r="D72" s="305"/>
      <c r="E72" s="305"/>
      <c r="F72" s="305"/>
      <c r="G72" s="305"/>
      <c r="H72" s="305"/>
      <c r="I72" s="305"/>
    </row>
    <row r="73" spans="1:9" ht="15.75" customHeight="1">
      <c r="A73" s="55"/>
      <c r="B73" s="234" t="s">
        <v>345</v>
      </c>
      <c r="C73" s="51"/>
      <c r="D73" s="51"/>
      <c r="E73" s="51"/>
      <c r="F73" s="51"/>
      <c r="G73" s="51"/>
      <c r="H73" s="51"/>
      <c r="I73" s="27"/>
    </row>
    <row r="74" spans="1:9" ht="15.75" customHeight="1">
      <c r="A74" s="55"/>
      <c r="B74" s="234"/>
      <c r="C74" s="51"/>
      <c r="D74" s="51"/>
      <c r="E74" s="51"/>
      <c r="F74" s="51"/>
      <c r="G74" s="51"/>
      <c r="H74" s="51"/>
      <c r="I74" s="27"/>
    </row>
    <row r="75" spans="1:9" ht="15.75" customHeight="1">
      <c r="A75" s="55"/>
      <c r="B75" s="234"/>
      <c r="C75" s="51"/>
      <c r="D75" s="51"/>
      <c r="E75" s="51"/>
      <c r="F75" s="51"/>
      <c r="G75" s="51"/>
      <c r="H75" s="51"/>
      <c r="I75" s="27"/>
    </row>
    <row r="76" spans="1:9" ht="15.75">
      <c r="A76" s="26" t="s">
        <v>11</v>
      </c>
      <c r="B76" s="363" t="s">
        <v>12</v>
      </c>
      <c r="C76" s="364"/>
      <c r="D76" s="364"/>
      <c r="E76" s="364"/>
      <c r="F76" s="364"/>
      <c r="G76" s="364"/>
      <c r="H76" s="364"/>
      <c r="I76" s="27"/>
    </row>
    <row r="77" spans="1:9" ht="20.25" customHeight="1">
      <c r="A77" s="26"/>
      <c r="B77" s="307" t="s">
        <v>164</v>
      </c>
      <c r="C77" s="307"/>
      <c r="D77" s="307"/>
      <c r="E77" s="307"/>
      <c r="F77" s="307"/>
      <c r="G77" s="307"/>
      <c r="H77" s="307"/>
      <c r="I77" s="307"/>
    </row>
    <row r="78" spans="1:9" s="27" customFormat="1" ht="15.75" customHeight="1">
      <c r="A78" s="26"/>
      <c r="B78" s="324"/>
      <c r="C78" s="324"/>
      <c r="D78" s="211"/>
      <c r="E78" s="212"/>
      <c r="F78" s="213"/>
      <c r="G78" s="214"/>
      <c r="H78" s="214"/>
      <c r="I78" s="209"/>
    </row>
    <row r="79" spans="1:9" ht="15.75" customHeight="1">
      <c r="A79" s="26"/>
      <c r="B79" s="56"/>
      <c r="C79" s="56"/>
      <c r="D79" s="56"/>
      <c r="E79" s="56"/>
      <c r="F79" s="56"/>
      <c r="G79" s="56"/>
      <c r="H79" s="56"/>
      <c r="I79" s="56"/>
    </row>
    <row r="80" spans="1:9" ht="15.75">
      <c r="A80" s="26" t="s">
        <v>13</v>
      </c>
      <c r="B80" s="309" t="s">
        <v>99</v>
      </c>
      <c r="C80" s="309"/>
      <c r="D80" s="309"/>
      <c r="E80" s="309"/>
      <c r="F80" s="309"/>
      <c r="G80" s="309"/>
      <c r="H80" s="309"/>
      <c r="I80" s="27"/>
    </row>
    <row r="81" spans="1:9" ht="24" customHeight="1">
      <c r="A81" s="20"/>
      <c r="B81" s="308" t="s">
        <v>302</v>
      </c>
      <c r="C81" s="308"/>
      <c r="D81" s="308"/>
      <c r="E81" s="308"/>
      <c r="F81" s="308"/>
      <c r="G81" s="308"/>
      <c r="H81" s="308"/>
      <c r="I81" s="308"/>
    </row>
    <row r="82" spans="1:9" ht="13.5" customHeight="1">
      <c r="A82" s="26"/>
      <c r="B82" s="308"/>
      <c r="C82" s="308"/>
      <c r="D82" s="308"/>
      <c r="E82" s="308"/>
      <c r="F82" s="308"/>
      <c r="G82" s="308"/>
      <c r="H82" s="308"/>
      <c r="I82" s="308"/>
    </row>
    <row r="83" spans="1:9" ht="15.75">
      <c r="A83" s="26" t="s">
        <v>14</v>
      </c>
      <c r="B83" s="309" t="s">
        <v>15</v>
      </c>
      <c r="C83" s="365"/>
      <c r="D83" s="365"/>
      <c r="E83" s="365"/>
      <c r="F83" s="365"/>
      <c r="G83" s="365"/>
      <c r="H83" s="365"/>
      <c r="I83" s="27"/>
    </row>
    <row r="84" spans="1:11" ht="15.75" customHeight="1">
      <c r="A84" s="26"/>
      <c r="B84" s="18"/>
      <c r="C84" s="18"/>
      <c r="D84" s="366" t="s">
        <v>226</v>
      </c>
      <c r="E84" s="367"/>
      <c r="F84" s="368" t="s">
        <v>227</v>
      </c>
      <c r="G84" s="368"/>
      <c r="H84" s="342"/>
      <c r="I84" s="342"/>
      <c r="J84" s="342"/>
      <c r="K84" s="342"/>
    </row>
    <row r="85" spans="1:11" ht="15.75">
      <c r="A85" s="26"/>
      <c r="B85" s="24"/>
      <c r="C85" s="24"/>
      <c r="D85" s="361">
        <v>42277</v>
      </c>
      <c r="E85" s="361"/>
      <c r="F85" s="361">
        <v>42277</v>
      </c>
      <c r="G85" s="361"/>
      <c r="H85" s="362"/>
      <c r="I85" s="362"/>
      <c r="J85" s="362"/>
      <c r="K85" s="362"/>
    </row>
    <row r="86" spans="1:11" ht="15.75">
      <c r="A86" s="26"/>
      <c r="B86" s="24"/>
      <c r="C86" s="24"/>
      <c r="D86" s="361" t="s">
        <v>88</v>
      </c>
      <c r="E86" s="361"/>
      <c r="F86" s="361" t="s">
        <v>88</v>
      </c>
      <c r="G86" s="361"/>
      <c r="H86" s="362"/>
      <c r="I86" s="362"/>
      <c r="J86" s="362"/>
      <c r="K86" s="362"/>
    </row>
    <row r="87" spans="1:11" ht="15.75" customHeight="1">
      <c r="A87" s="26"/>
      <c r="B87" s="312" t="s">
        <v>153</v>
      </c>
      <c r="C87" s="359"/>
      <c r="D87" s="229" t="s">
        <v>154</v>
      </c>
      <c r="E87" s="229" t="s">
        <v>93</v>
      </c>
      <c r="F87" s="229" t="s">
        <v>154</v>
      </c>
      <c r="G87" s="229" t="s">
        <v>93</v>
      </c>
      <c r="H87" s="57"/>
      <c r="I87" s="57"/>
      <c r="J87" s="57"/>
      <c r="K87" s="57"/>
    </row>
    <row r="88" spans="1:11" ht="15.75" customHeight="1">
      <c r="A88" s="26"/>
      <c r="B88" s="312" t="s">
        <v>155</v>
      </c>
      <c r="C88" s="313"/>
      <c r="D88" s="230">
        <v>71812</v>
      </c>
      <c r="E88" s="231">
        <v>39663</v>
      </c>
      <c r="F88" s="230">
        <v>165767</v>
      </c>
      <c r="G88" s="230">
        <v>84292</v>
      </c>
      <c r="H88" s="58"/>
      <c r="I88" s="58"/>
      <c r="J88" s="58"/>
      <c r="K88" s="58"/>
    </row>
    <row r="89" spans="1:11" ht="15.75">
      <c r="A89" s="26"/>
      <c r="B89" s="360" t="s">
        <v>156</v>
      </c>
      <c r="C89" s="312"/>
      <c r="D89" s="230">
        <v>7560</v>
      </c>
      <c r="E89" s="231">
        <v>2470</v>
      </c>
      <c r="F89" s="230">
        <v>15512</v>
      </c>
      <c r="G89" s="230">
        <v>5523</v>
      </c>
      <c r="H89" s="58"/>
      <c r="I89" s="58"/>
      <c r="J89" s="58"/>
      <c r="K89" s="58"/>
    </row>
    <row r="90" spans="1:11" ht="16.5" thickBot="1">
      <c r="A90" s="26"/>
      <c r="B90" s="27"/>
      <c r="C90" s="27"/>
      <c r="D90" s="232">
        <f>SUM(D88:D89)</f>
        <v>79372</v>
      </c>
      <c r="E90" s="232">
        <f>SUM(E88:E89)</f>
        <v>42133</v>
      </c>
      <c r="F90" s="232">
        <f>SUM(F88:F89)</f>
        <v>181279</v>
      </c>
      <c r="G90" s="232">
        <f>SUM(G88:G89)</f>
        <v>89815</v>
      </c>
      <c r="H90" s="59"/>
      <c r="I90" s="59"/>
      <c r="J90" s="59"/>
      <c r="K90" s="59"/>
    </row>
    <row r="91" spans="1:9" ht="16.5" thickTop="1">
      <c r="A91" s="26"/>
      <c r="B91" s="60"/>
      <c r="C91" s="60"/>
      <c r="D91" s="60"/>
      <c r="E91" s="60"/>
      <c r="F91" s="61"/>
      <c r="G91" s="61"/>
      <c r="H91" s="61"/>
      <c r="I91" s="61"/>
    </row>
    <row r="92" spans="1:9" ht="15.75">
      <c r="A92" s="27"/>
      <c r="B92" s="27"/>
      <c r="C92" s="27"/>
      <c r="D92" s="27"/>
      <c r="E92" s="27"/>
      <c r="F92" s="27"/>
      <c r="G92" s="27"/>
      <c r="H92" s="27"/>
      <c r="I92" s="27"/>
    </row>
    <row r="93" spans="1:9" ht="15.75">
      <c r="A93" s="26" t="s">
        <v>18</v>
      </c>
      <c r="B93" s="309" t="s">
        <v>133</v>
      </c>
      <c r="C93" s="309"/>
      <c r="D93" s="309"/>
      <c r="E93" s="309"/>
      <c r="F93" s="309"/>
      <c r="G93" s="309"/>
      <c r="H93" s="309"/>
      <c r="I93" s="27"/>
    </row>
    <row r="94" spans="1:9" ht="50.25" customHeight="1">
      <c r="A94" s="26"/>
      <c r="B94" s="308" t="s">
        <v>329</v>
      </c>
      <c r="C94" s="308"/>
      <c r="D94" s="308"/>
      <c r="E94" s="308"/>
      <c r="F94" s="308"/>
      <c r="G94" s="308"/>
      <c r="H94" s="308"/>
      <c r="I94" s="308"/>
    </row>
    <row r="95" spans="1:9" ht="13.5" customHeight="1">
      <c r="A95" s="26"/>
      <c r="B95" s="51"/>
      <c r="C95" s="51"/>
      <c r="D95" s="51"/>
      <c r="E95" s="51"/>
      <c r="F95" s="51"/>
      <c r="G95" s="51"/>
      <c r="H95" s="51"/>
      <c r="I95" s="27"/>
    </row>
    <row r="96" spans="1:9" ht="15.75" customHeight="1">
      <c r="A96" s="26" t="s">
        <v>19</v>
      </c>
      <c r="B96" s="309" t="s">
        <v>87</v>
      </c>
      <c r="C96" s="309"/>
      <c r="D96" s="309"/>
      <c r="E96" s="309"/>
      <c r="F96" s="309"/>
      <c r="G96" s="309"/>
      <c r="H96" s="309"/>
      <c r="I96" s="27"/>
    </row>
    <row r="97" spans="1:9" ht="23.25" customHeight="1">
      <c r="A97" s="26"/>
      <c r="B97" s="308" t="s">
        <v>303</v>
      </c>
      <c r="C97" s="308"/>
      <c r="D97" s="308"/>
      <c r="E97" s="308"/>
      <c r="F97" s="308"/>
      <c r="G97" s="308"/>
      <c r="H97" s="308"/>
      <c r="I97" s="308"/>
    </row>
    <row r="98" spans="1:9" ht="13.5" customHeight="1">
      <c r="A98" s="26"/>
      <c r="B98" s="24"/>
      <c r="C98" s="24"/>
      <c r="D98" s="24"/>
      <c r="E98" s="24"/>
      <c r="F98" s="24"/>
      <c r="G98" s="24"/>
      <c r="H98" s="24"/>
      <c r="I98" s="27"/>
    </row>
    <row r="99" spans="1:8" ht="16.5" customHeight="1">
      <c r="A99" s="26"/>
      <c r="B99" s="24"/>
      <c r="C99" s="45"/>
      <c r="D99" s="24"/>
      <c r="E99" s="24"/>
      <c r="F99" s="24"/>
      <c r="G99" s="47"/>
      <c r="H99" s="24"/>
    </row>
    <row r="100" spans="1:8" ht="49.5" customHeight="1" hidden="1">
      <c r="A100" s="20" t="s">
        <v>143</v>
      </c>
      <c r="B100" s="308" t="s">
        <v>144</v>
      </c>
      <c r="C100" s="308"/>
      <c r="D100" s="308"/>
      <c r="E100" s="308"/>
      <c r="F100" s="24"/>
      <c r="G100" s="44"/>
      <c r="H100" s="24"/>
    </row>
    <row r="101" spans="1:8" ht="16.5" customHeight="1" hidden="1">
      <c r="A101" s="26"/>
      <c r="B101" s="24"/>
      <c r="C101" s="45" t="s">
        <v>130</v>
      </c>
      <c r="D101" s="24"/>
      <c r="E101" s="24"/>
      <c r="F101" s="24"/>
      <c r="G101" s="46">
        <v>0</v>
      </c>
      <c r="H101" s="24"/>
    </row>
    <row r="102" spans="1:8" ht="16.5" customHeight="1" hidden="1">
      <c r="A102" s="26"/>
      <c r="B102" s="24"/>
      <c r="C102" s="45"/>
      <c r="D102" s="24"/>
      <c r="E102" s="24"/>
      <c r="F102" s="24"/>
      <c r="G102" s="47"/>
      <c r="H102" s="24"/>
    </row>
    <row r="103" spans="1:8" ht="18">
      <c r="A103" s="62" t="s">
        <v>139</v>
      </c>
      <c r="B103" s="24"/>
      <c r="C103" s="24"/>
      <c r="D103" s="24"/>
      <c r="E103" s="24"/>
      <c r="F103" s="24"/>
      <c r="G103" s="24"/>
      <c r="H103" s="24"/>
    </row>
    <row r="104" spans="2:8" ht="15.75">
      <c r="B104" s="24"/>
      <c r="C104" s="24"/>
      <c r="D104" s="24"/>
      <c r="E104" s="24"/>
      <c r="F104" s="24"/>
      <c r="G104" s="24"/>
      <c r="H104" s="24"/>
    </row>
    <row r="105" spans="1:8" ht="15.75">
      <c r="A105" s="26" t="s">
        <v>21</v>
      </c>
      <c r="B105" s="358" t="s">
        <v>22</v>
      </c>
      <c r="C105" s="358"/>
      <c r="D105" s="358"/>
      <c r="E105" s="358"/>
      <c r="F105" s="358"/>
      <c r="G105" s="358"/>
      <c r="H105" s="358"/>
    </row>
    <row r="106" spans="1:8" ht="15.75">
      <c r="A106" s="26"/>
      <c r="B106" s="63"/>
      <c r="C106" s="349"/>
      <c r="D106" s="350"/>
      <c r="E106" s="64" t="s">
        <v>225</v>
      </c>
      <c r="F106" s="64" t="s">
        <v>225</v>
      </c>
      <c r="G106" s="351" t="s">
        <v>25</v>
      </c>
      <c r="H106" s="352"/>
    </row>
    <row r="107" spans="1:8" ht="15.75">
      <c r="A107" s="26"/>
      <c r="B107" s="65"/>
      <c r="C107" s="355"/>
      <c r="D107" s="356"/>
      <c r="E107" s="66" t="s">
        <v>304</v>
      </c>
      <c r="F107" s="66" t="s">
        <v>305</v>
      </c>
      <c r="G107" s="353"/>
      <c r="H107" s="354"/>
    </row>
    <row r="108" spans="1:8" ht="15.75">
      <c r="A108" s="26"/>
      <c r="B108" s="67"/>
      <c r="C108" s="344"/>
      <c r="D108" s="345"/>
      <c r="E108" s="68" t="s">
        <v>20</v>
      </c>
      <c r="F108" s="68" t="s">
        <v>20</v>
      </c>
      <c r="G108" s="68" t="s">
        <v>20</v>
      </c>
      <c r="H108" s="69" t="s">
        <v>26</v>
      </c>
    </row>
    <row r="109" spans="1:8" ht="15.75">
      <c r="A109" s="26"/>
      <c r="B109" s="70"/>
      <c r="C109" s="346" t="s">
        <v>16</v>
      </c>
      <c r="D109" s="347"/>
      <c r="E109" s="71">
        <f>PL!D18</f>
        <v>181279</v>
      </c>
      <c r="F109" s="71">
        <f>PL!E18</f>
        <v>125937</v>
      </c>
      <c r="G109" s="28">
        <f>+E109-F109</f>
        <v>55342</v>
      </c>
      <c r="H109" s="72">
        <f>+G109/F109*100</f>
        <v>43.944194319381914</v>
      </c>
    </row>
    <row r="110" spans="1:8" ht="15.75">
      <c r="A110" s="26"/>
      <c r="B110" s="70"/>
      <c r="C110" s="346" t="s">
        <v>165</v>
      </c>
      <c r="D110" s="347"/>
      <c r="E110" s="28">
        <f>PL!D29</f>
        <v>32226</v>
      </c>
      <c r="F110" s="28">
        <f>PL!E29</f>
        <v>32589</v>
      </c>
      <c r="G110" s="28">
        <f>+E110-F110</f>
        <v>-363</v>
      </c>
      <c r="H110" s="72">
        <f>+G110/F110*100</f>
        <v>-1.1138727791586118</v>
      </c>
    </row>
    <row r="111" spans="1:8" ht="15.75">
      <c r="A111" s="26"/>
      <c r="B111" s="70"/>
      <c r="C111" s="346" t="s">
        <v>166</v>
      </c>
      <c r="D111" s="347"/>
      <c r="E111" s="28">
        <f>PL!D31</f>
        <v>23440</v>
      </c>
      <c r="F111" s="28">
        <f>PL!E31</f>
        <v>24575</v>
      </c>
      <c r="G111" s="28">
        <f>+E111-F111</f>
        <v>-1135</v>
      </c>
      <c r="H111" s="72">
        <f>+G111/F111*100</f>
        <v>-4.61851475076297</v>
      </c>
    </row>
    <row r="112" spans="1:9" ht="96.75" customHeight="1">
      <c r="A112" s="26"/>
      <c r="B112" s="348" t="s">
        <v>343</v>
      </c>
      <c r="C112" s="348"/>
      <c r="D112" s="348"/>
      <c r="E112" s="348"/>
      <c r="F112" s="348"/>
      <c r="G112" s="348"/>
      <c r="H112" s="348"/>
      <c r="I112" s="348"/>
    </row>
    <row r="113" ht="15.75">
      <c r="A113" s="26"/>
    </row>
    <row r="114" spans="1:8" ht="15.75">
      <c r="A114" s="26" t="s">
        <v>23</v>
      </c>
      <c r="B114" s="357" t="s">
        <v>24</v>
      </c>
      <c r="C114" s="357"/>
      <c r="D114" s="357"/>
      <c r="E114" s="357"/>
      <c r="F114" s="357"/>
      <c r="G114" s="357"/>
      <c r="H114" s="357"/>
    </row>
    <row r="115" spans="2:8" ht="15.75">
      <c r="B115" s="63"/>
      <c r="C115" s="349"/>
      <c r="D115" s="350"/>
      <c r="E115" s="64" t="s">
        <v>306</v>
      </c>
      <c r="F115" s="64" t="s">
        <v>277</v>
      </c>
      <c r="G115" s="351" t="s">
        <v>25</v>
      </c>
      <c r="H115" s="352"/>
    </row>
    <row r="116" spans="1:8" ht="15.75">
      <c r="A116" s="73"/>
      <c r="B116" s="65"/>
      <c r="C116" s="355"/>
      <c r="D116" s="356"/>
      <c r="E116" s="66" t="s">
        <v>304</v>
      </c>
      <c r="F116" s="66" t="s">
        <v>276</v>
      </c>
      <c r="G116" s="353"/>
      <c r="H116" s="354"/>
    </row>
    <row r="117" spans="1:8" ht="15.75">
      <c r="A117" s="73"/>
      <c r="B117" s="67"/>
      <c r="C117" s="344"/>
      <c r="D117" s="345"/>
      <c r="E117" s="68" t="s">
        <v>20</v>
      </c>
      <c r="F117" s="68" t="s">
        <v>20</v>
      </c>
      <c r="G117" s="68" t="s">
        <v>20</v>
      </c>
      <c r="H117" s="69" t="s">
        <v>26</v>
      </c>
    </row>
    <row r="118" spans="1:9" ht="15.75">
      <c r="A118" s="73"/>
      <c r="B118" s="70"/>
      <c r="C118" s="346" t="s">
        <v>16</v>
      </c>
      <c r="D118" s="347"/>
      <c r="E118" s="71">
        <f>PL!B18</f>
        <v>79372</v>
      </c>
      <c r="F118" s="71">
        <v>56308</v>
      </c>
      <c r="G118" s="28">
        <f>+E118-F118</f>
        <v>23064</v>
      </c>
      <c r="H118" s="72">
        <f>+G118/F118*100</f>
        <v>40.960431910208136</v>
      </c>
      <c r="I118" s="215"/>
    </row>
    <row r="119" spans="1:9" ht="15.75">
      <c r="A119" s="20"/>
      <c r="B119" s="70"/>
      <c r="C119" s="346" t="s">
        <v>165</v>
      </c>
      <c r="D119" s="347"/>
      <c r="E119" s="28">
        <f>PL!B29</f>
        <v>11621</v>
      </c>
      <c r="F119" s="71">
        <v>8407</v>
      </c>
      <c r="G119" s="28">
        <f>+E119-F119</f>
        <v>3214</v>
      </c>
      <c r="H119" s="72">
        <f>+G119/F119*100</f>
        <v>38.23004638991317</v>
      </c>
      <c r="I119" s="215"/>
    </row>
    <row r="120" spans="1:9" ht="19.5" customHeight="1">
      <c r="A120" s="20"/>
      <c r="B120" s="70"/>
      <c r="C120" s="346" t="s">
        <v>166</v>
      </c>
      <c r="D120" s="347"/>
      <c r="E120" s="28">
        <f>PL!B31</f>
        <v>8623</v>
      </c>
      <c r="F120" s="71">
        <v>5848</v>
      </c>
      <c r="G120" s="28">
        <f>+E120-F120</f>
        <v>2775</v>
      </c>
      <c r="H120" s="72">
        <f>+G120/F120*100</f>
        <v>47.452120383036934</v>
      </c>
      <c r="I120" s="215"/>
    </row>
    <row r="121" spans="1:9" ht="111.75" customHeight="1">
      <c r="A121" s="20"/>
      <c r="B121" s="348" t="s">
        <v>330</v>
      </c>
      <c r="C121" s="348"/>
      <c r="D121" s="348"/>
      <c r="E121" s="348"/>
      <c r="F121" s="348"/>
      <c r="G121" s="348"/>
      <c r="H121" s="348"/>
      <c r="I121" s="348"/>
    </row>
    <row r="122" spans="1:8" ht="18.75" customHeight="1">
      <c r="A122" s="20"/>
      <c r="B122" s="37" t="s">
        <v>147</v>
      </c>
      <c r="C122" s="38"/>
      <c r="D122" s="38"/>
      <c r="E122" s="38"/>
      <c r="F122" s="38"/>
      <c r="G122" s="38"/>
      <c r="H122" s="38"/>
    </row>
    <row r="123" spans="1:8" ht="15.75" customHeight="1">
      <c r="A123" s="26" t="s">
        <v>27</v>
      </c>
      <c r="B123" s="309" t="s">
        <v>241</v>
      </c>
      <c r="C123" s="309"/>
      <c r="D123" s="309"/>
      <c r="E123" s="309"/>
      <c r="F123" s="309"/>
      <c r="G123" s="309"/>
      <c r="H123" s="309"/>
    </row>
    <row r="124" spans="2:9" ht="103.5" customHeight="1">
      <c r="B124" s="348" t="s">
        <v>346</v>
      </c>
      <c r="C124" s="348"/>
      <c r="D124" s="348"/>
      <c r="E124" s="348"/>
      <c r="F124" s="348"/>
      <c r="G124" s="348"/>
      <c r="H124" s="348"/>
      <c r="I124" s="348"/>
    </row>
    <row r="125" spans="1:9" ht="15.75">
      <c r="A125" s="26"/>
      <c r="B125" s="308"/>
      <c r="C125" s="308"/>
      <c r="D125" s="308"/>
      <c r="E125" s="308"/>
      <c r="F125" s="308"/>
      <c r="G125" s="308"/>
      <c r="H125" s="308"/>
      <c r="I125" s="308"/>
    </row>
    <row r="126" spans="1:8" ht="15.75">
      <c r="A126" s="26" t="s">
        <v>28</v>
      </c>
      <c r="B126" s="309" t="s">
        <v>90</v>
      </c>
      <c r="C126" s="309"/>
      <c r="D126" s="309"/>
      <c r="E126" s="309"/>
      <c r="F126" s="309"/>
      <c r="G126" s="309"/>
      <c r="H126" s="309"/>
    </row>
    <row r="127" spans="2:8" ht="20.25" customHeight="1">
      <c r="B127" s="307" t="s">
        <v>98</v>
      </c>
      <c r="C127" s="307"/>
      <c r="D127" s="307"/>
      <c r="E127" s="307"/>
      <c r="F127" s="307"/>
      <c r="G127" s="307"/>
      <c r="H127" s="307"/>
    </row>
    <row r="128" spans="2:8" ht="15.75">
      <c r="B128" s="24"/>
      <c r="C128" s="24"/>
      <c r="D128" s="24"/>
      <c r="E128" s="24"/>
      <c r="F128" s="24"/>
      <c r="G128" s="24"/>
      <c r="H128" s="24"/>
    </row>
    <row r="129" spans="1:8" ht="15.75">
      <c r="A129" s="26" t="s">
        <v>29</v>
      </c>
      <c r="B129" s="309" t="s">
        <v>30</v>
      </c>
      <c r="C129" s="325"/>
      <c r="D129" s="325"/>
      <c r="E129" s="325"/>
      <c r="F129" s="325"/>
      <c r="G129" s="325"/>
      <c r="H129" s="325"/>
    </row>
    <row r="130" spans="2:7" ht="15.75">
      <c r="B130" s="74" t="s">
        <v>31</v>
      </c>
      <c r="C130" s="52"/>
      <c r="D130" s="52"/>
      <c r="E130" s="75" t="s">
        <v>32</v>
      </c>
      <c r="G130" s="26" t="s">
        <v>32</v>
      </c>
    </row>
    <row r="131" spans="1:7" ht="15.75">
      <c r="A131" s="55"/>
      <c r="B131" s="307"/>
      <c r="C131" s="343"/>
      <c r="D131" s="343"/>
      <c r="E131" s="75" t="s">
        <v>33</v>
      </c>
      <c r="G131" s="26" t="s">
        <v>34</v>
      </c>
    </row>
    <row r="132" spans="1:7" ht="15.75">
      <c r="A132" s="55"/>
      <c r="B132" s="76"/>
      <c r="C132" s="76"/>
      <c r="D132" s="76"/>
      <c r="E132" s="77" t="s">
        <v>307</v>
      </c>
      <c r="G132" s="77" t="str">
        <f>E132</f>
        <v>30/9/15</v>
      </c>
    </row>
    <row r="133" spans="1:7" ht="15.75">
      <c r="A133" s="55"/>
      <c r="B133" s="78"/>
      <c r="C133" s="52"/>
      <c r="D133" s="52"/>
      <c r="E133" s="75" t="s">
        <v>20</v>
      </c>
      <c r="G133" s="75" t="s">
        <v>20</v>
      </c>
    </row>
    <row r="134" spans="1:7" ht="15.75">
      <c r="A134" s="55"/>
      <c r="B134" s="78"/>
      <c r="C134" s="52"/>
      <c r="D134" s="52"/>
      <c r="E134" s="75"/>
      <c r="G134" s="75"/>
    </row>
    <row r="135" spans="1:8" ht="18" customHeight="1">
      <c r="A135" s="55"/>
      <c r="B135" s="307" t="s">
        <v>131</v>
      </c>
      <c r="C135" s="307"/>
      <c r="D135" s="307"/>
      <c r="E135" s="216">
        <f>E138-E136</f>
        <v>-2355</v>
      </c>
      <c r="F135" s="217"/>
      <c r="G135" s="216">
        <f>G138-G136</f>
        <v>-8846</v>
      </c>
      <c r="H135" s="81"/>
    </row>
    <row r="136" spans="1:8" ht="18" customHeight="1">
      <c r="A136" s="55"/>
      <c r="B136" s="307" t="s">
        <v>167</v>
      </c>
      <c r="C136" s="307"/>
      <c r="D136" s="52"/>
      <c r="E136" s="216">
        <f>-592-51</f>
        <v>-643</v>
      </c>
      <c r="F136" s="217"/>
      <c r="G136" s="216">
        <f>111-51</f>
        <v>60</v>
      </c>
      <c r="H136" s="81"/>
    </row>
    <row r="137" spans="1:8" ht="17.25" customHeight="1">
      <c r="A137" s="55"/>
      <c r="B137" s="307"/>
      <c r="C137" s="307"/>
      <c r="D137" s="52"/>
      <c r="E137" s="79"/>
      <c r="F137" s="80"/>
      <c r="G137" s="79"/>
      <c r="H137" s="81"/>
    </row>
    <row r="138" spans="1:8" ht="15.75">
      <c r="A138" s="55"/>
      <c r="B138" s="342"/>
      <c r="C138" s="342"/>
      <c r="D138" s="342"/>
      <c r="E138" s="82">
        <f>PL!B30</f>
        <v>-2998</v>
      </c>
      <c r="F138" s="80"/>
      <c r="G138" s="82">
        <f>PL!D30</f>
        <v>-8786</v>
      </c>
      <c r="H138" s="81"/>
    </row>
    <row r="139" spans="1:9" ht="31.5" customHeight="1">
      <c r="A139" s="55"/>
      <c r="B139" s="308" t="s">
        <v>308</v>
      </c>
      <c r="C139" s="308"/>
      <c r="D139" s="308"/>
      <c r="E139" s="308"/>
      <c r="F139" s="308"/>
      <c r="G139" s="308"/>
      <c r="H139" s="308"/>
      <c r="I139" s="308"/>
    </row>
    <row r="140" ht="15.75">
      <c r="A140" s="26"/>
    </row>
    <row r="141" spans="1:8" ht="15.75">
      <c r="A141" s="26" t="s">
        <v>35</v>
      </c>
      <c r="B141" s="309" t="s">
        <v>134</v>
      </c>
      <c r="C141" s="325"/>
      <c r="D141" s="325"/>
      <c r="E141" s="325"/>
      <c r="F141" s="325"/>
      <c r="G141" s="325"/>
      <c r="H141" s="325"/>
    </row>
    <row r="142" spans="1:9" ht="23.25" customHeight="1">
      <c r="A142" s="26"/>
      <c r="B142" s="308" t="s">
        <v>220</v>
      </c>
      <c r="C142" s="308"/>
      <c r="D142" s="308"/>
      <c r="E142" s="308"/>
      <c r="F142" s="308"/>
      <c r="G142" s="308"/>
      <c r="H142" s="308"/>
      <c r="I142" s="308"/>
    </row>
    <row r="143" spans="1:8" ht="15.75">
      <c r="A143" s="26"/>
      <c r="B143" s="24"/>
      <c r="C143" s="36"/>
      <c r="D143" s="48"/>
      <c r="E143" s="48"/>
      <c r="F143" s="48"/>
      <c r="G143" s="48"/>
      <c r="H143" s="48"/>
    </row>
    <row r="144" spans="1:9" ht="15.75">
      <c r="A144" s="26" t="s">
        <v>36</v>
      </c>
      <c r="B144" s="309" t="s">
        <v>100</v>
      </c>
      <c r="C144" s="309"/>
      <c r="D144" s="309"/>
      <c r="E144" s="309"/>
      <c r="F144" s="309"/>
      <c r="G144" s="309"/>
      <c r="H144" s="309"/>
      <c r="I144" s="309"/>
    </row>
    <row r="145" spans="1:9" ht="15.75" customHeight="1">
      <c r="A145" s="26"/>
      <c r="B145" s="327" t="s">
        <v>278</v>
      </c>
      <c r="C145" s="327"/>
      <c r="D145" s="327"/>
      <c r="E145" s="327"/>
      <c r="F145" s="327"/>
      <c r="G145" s="327"/>
      <c r="H145" s="327"/>
      <c r="I145" s="327"/>
    </row>
    <row r="146" spans="1:9" ht="15.75" customHeight="1">
      <c r="A146" s="26"/>
      <c r="B146" s="219" t="s">
        <v>279</v>
      </c>
      <c r="C146" s="327" t="s">
        <v>280</v>
      </c>
      <c r="D146" s="327"/>
      <c r="E146" s="327"/>
      <c r="F146" s="327"/>
      <c r="G146" s="327"/>
      <c r="H146" s="327"/>
      <c r="I146" s="327"/>
    </row>
    <row r="147" spans="1:9" ht="15.75">
      <c r="A147" s="26"/>
      <c r="B147" s="219"/>
      <c r="C147" s="218"/>
      <c r="D147" s="218"/>
      <c r="E147" s="218"/>
      <c r="F147" s="218"/>
      <c r="G147" s="218"/>
      <c r="H147" s="218"/>
      <c r="I147" s="218"/>
    </row>
    <row r="148" spans="1:9" ht="72.75" customHeight="1">
      <c r="A148" s="26"/>
      <c r="B148" s="220" t="s">
        <v>281</v>
      </c>
      <c r="C148" s="327" t="s">
        <v>282</v>
      </c>
      <c r="D148" s="327"/>
      <c r="E148" s="327"/>
      <c r="F148" s="327"/>
      <c r="G148" s="327"/>
      <c r="H148" s="327"/>
      <c r="I148" s="327"/>
    </row>
    <row r="149" spans="1:9" ht="52.5" customHeight="1">
      <c r="A149" s="26"/>
      <c r="B149" s="221" t="s">
        <v>283</v>
      </c>
      <c r="C149" s="327" t="s">
        <v>284</v>
      </c>
      <c r="D149" s="327"/>
      <c r="E149" s="327"/>
      <c r="F149" s="327"/>
      <c r="G149" s="327"/>
      <c r="H149" s="327"/>
      <c r="I149" s="327"/>
    </row>
    <row r="150" spans="1:9" ht="69" customHeight="1">
      <c r="A150" s="26"/>
      <c r="B150" s="221" t="s">
        <v>285</v>
      </c>
      <c r="C150" s="327" t="s">
        <v>286</v>
      </c>
      <c r="D150" s="327"/>
      <c r="E150" s="327"/>
      <c r="F150" s="327"/>
      <c r="G150" s="327"/>
      <c r="H150" s="327"/>
      <c r="I150" s="327"/>
    </row>
    <row r="151" spans="1:9" ht="15.75">
      <c r="A151" s="26"/>
      <c r="B151" s="221"/>
      <c r="C151" s="218"/>
      <c r="D151" s="218"/>
      <c r="E151" s="218"/>
      <c r="F151" s="218"/>
      <c r="G151" s="218"/>
      <c r="H151" s="218"/>
      <c r="I151" s="218"/>
    </row>
    <row r="152" spans="1:9" ht="87.75" customHeight="1">
      <c r="A152" s="26"/>
      <c r="B152" s="222" t="s">
        <v>287</v>
      </c>
      <c r="C152" s="327" t="s">
        <v>288</v>
      </c>
      <c r="D152" s="327"/>
      <c r="E152" s="327"/>
      <c r="F152" s="327"/>
      <c r="G152" s="327"/>
      <c r="H152" s="327"/>
      <c r="I152" s="327"/>
    </row>
    <row r="153" spans="1:9" ht="68.25" customHeight="1">
      <c r="A153" s="26"/>
      <c r="B153" s="219"/>
      <c r="C153" s="327" t="s">
        <v>289</v>
      </c>
      <c r="D153" s="327"/>
      <c r="E153" s="327"/>
      <c r="F153" s="327"/>
      <c r="G153" s="327"/>
      <c r="H153" s="327"/>
      <c r="I153" s="327"/>
    </row>
    <row r="154" spans="1:9" ht="45" customHeight="1">
      <c r="A154" s="26"/>
      <c r="B154" s="219"/>
      <c r="C154" s="327" t="s">
        <v>290</v>
      </c>
      <c r="D154" s="327"/>
      <c r="E154" s="327"/>
      <c r="F154" s="327"/>
      <c r="G154" s="327"/>
      <c r="H154" s="327"/>
      <c r="I154" s="327"/>
    </row>
    <row r="155" spans="1:9" ht="15.75">
      <c r="A155" s="26"/>
      <c r="B155" s="219"/>
      <c r="C155" s="218"/>
      <c r="D155" s="218"/>
      <c r="E155" s="218"/>
      <c r="F155" s="218"/>
      <c r="G155" s="218"/>
      <c r="H155" s="218"/>
      <c r="I155" s="218"/>
    </row>
    <row r="156" spans="1:9" ht="66.75" customHeight="1">
      <c r="A156" s="26"/>
      <c r="B156" s="222" t="s">
        <v>291</v>
      </c>
      <c r="C156" s="327" t="s">
        <v>292</v>
      </c>
      <c r="D156" s="327"/>
      <c r="E156" s="327"/>
      <c r="F156" s="327"/>
      <c r="G156" s="327"/>
      <c r="H156" s="327"/>
      <c r="I156" s="327"/>
    </row>
    <row r="157" spans="1:9" ht="15.75">
      <c r="A157" s="26"/>
      <c r="B157" s="222"/>
      <c r="C157" s="218"/>
      <c r="D157" s="218"/>
      <c r="E157" s="218"/>
      <c r="F157" s="218"/>
      <c r="G157" s="218"/>
      <c r="H157" s="218"/>
      <c r="I157" s="218"/>
    </row>
    <row r="158" spans="1:9" ht="63.75" customHeight="1">
      <c r="A158" s="26"/>
      <c r="B158" s="222" t="s">
        <v>293</v>
      </c>
      <c r="C158" s="327" t="s">
        <v>294</v>
      </c>
      <c r="D158" s="327"/>
      <c r="E158" s="327"/>
      <c r="F158" s="327"/>
      <c r="G158" s="327"/>
      <c r="H158" s="327"/>
      <c r="I158" s="327"/>
    </row>
    <row r="159" spans="1:9" ht="15.75">
      <c r="A159" s="26"/>
      <c r="B159" s="222"/>
      <c r="C159" s="218"/>
      <c r="D159" s="218"/>
      <c r="E159" s="218"/>
      <c r="F159" s="218"/>
      <c r="G159" s="218"/>
      <c r="H159" s="218"/>
      <c r="I159" s="218"/>
    </row>
    <row r="160" spans="1:9" ht="27" customHeight="1">
      <c r="A160" s="26"/>
      <c r="B160" s="327" t="s">
        <v>295</v>
      </c>
      <c r="C160" s="327"/>
      <c r="D160" s="327"/>
      <c r="E160" s="327"/>
      <c r="F160" s="327"/>
      <c r="G160" s="327"/>
      <c r="H160" s="327"/>
      <c r="I160" s="327"/>
    </row>
    <row r="161" spans="1:9" ht="15.75">
      <c r="A161" s="26"/>
      <c r="B161" s="223"/>
      <c r="C161" s="223"/>
      <c r="D161" s="223"/>
      <c r="E161" s="223"/>
      <c r="F161" s="223"/>
      <c r="G161" s="223"/>
      <c r="H161" s="223"/>
      <c r="I161" s="223"/>
    </row>
    <row r="162" spans="1:9" ht="27" customHeight="1">
      <c r="A162" s="26"/>
      <c r="B162" s="327" t="s">
        <v>296</v>
      </c>
      <c r="C162" s="327"/>
      <c r="D162" s="327"/>
      <c r="E162" s="327"/>
      <c r="F162" s="327"/>
      <c r="G162" s="327"/>
      <c r="H162" s="327"/>
      <c r="I162" s="327"/>
    </row>
    <row r="163" spans="1:9" ht="15.75">
      <c r="A163" s="26"/>
      <c r="B163" s="218"/>
      <c r="C163" s="218"/>
      <c r="D163" s="218"/>
      <c r="E163" s="218"/>
      <c r="F163" s="218"/>
      <c r="G163" s="218"/>
      <c r="H163" s="218"/>
      <c r="I163" s="218"/>
    </row>
    <row r="164" spans="1:9" ht="63.75" customHeight="1">
      <c r="A164" s="26"/>
      <c r="B164" s="224" t="s">
        <v>279</v>
      </c>
      <c r="C164" s="327" t="s">
        <v>298</v>
      </c>
      <c r="D164" s="341"/>
      <c r="E164" s="341"/>
      <c r="F164" s="341"/>
      <c r="G164" s="341"/>
      <c r="H164" s="341"/>
      <c r="I164" s="341"/>
    </row>
    <row r="165" spans="1:9" ht="15.75">
      <c r="A165" s="26"/>
      <c r="B165" s="218"/>
      <c r="C165" s="222"/>
      <c r="D165" s="222"/>
      <c r="E165" s="222"/>
      <c r="F165" s="222"/>
      <c r="G165" s="222"/>
      <c r="H165" s="222"/>
      <c r="I165" s="222"/>
    </row>
    <row r="166" spans="1:9" ht="29.25" customHeight="1">
      <c r="A166" s="26"/>
      <c r="B166" s="224" t="s">
        <v>297</v>
      </c>
      <c r="C166" s="327" t="s">
        <v>299</v>
      </c>
      <c r="D166" s="327"/>
      <c r="E166" s="327"/>
      <c r="F166" s="327"/>
      <c r="G166" s="327"/>
      <c r="H166" s="327"/>
      <c r="I166" s="327"/>
    </row>
    <row r="167" spans="1:8" ht="16.5" customHeight="1">
      <c r="A167" s="26"/>
      <c r="B167" s="24"/>
      <c r="C167" s="24"/>
      <c r="D167" s="24"/>
      <c r="E167" s="24"/>
      <c r="F167" s="24"/>
      <c r="G167" s="24"/>
      <c r="H167" s="24"/>
    </row>
    <row r="168" spans="1:9" ht="21" customHeight="1">
      <c r="A168" s="26"/>
      <c r="B168" s="308" t="s">
        <v>333</v>
      </c>
      <c r="C168" s="328"/>
      <c r="D168" s="328"/>
      <c r="E168" s="328"/>
      <c r="F168" s="328"/>
      <c r="G168" s="328"/>
      <c r="H168" s="328"/>
      <c r="I168" s="328"/>
    </row>
    <row r="169" spans="1:8" ht="15.75" customHeight="1">
      <c r="A169" s="26"/>
      <c r="B169" s="20"/>
      <c r="C169" s="18"/>
      <c r="D169" s="18"/>
      <c r="E169" s="18"/>
      <c r="F169" s="18"/>
      <c r="G169" s="18"/>
      <c r="H169" s="18"/>
    </row>
    <row r="170" spans="1:9" ht="27" customHeight="1">
      <c r="A170" s="26"/>
      <c r="B170" s="329" t="s">
        <v>334</v>
      </c>
      <c r="C170" s="330"/>
      <c r="D170" s="331" t="s">
        <v>347</v>
      </c>
      <c r="E170" s="332"/>
      <c r="F170" s="333" t="s">
        <v>348</v>
      </c>
      <c r="G170" s="334"/>
      <c r="H170" s="335" t="s">
        <v>349</v>
      </c>
      <c r="I170" s="336"/>
    </row>
    <row r="171" spans="1:9" ht="15.75" customHeight="1">
      <c r="A171" s="26"/>
      <c r="B171" s="337" t="s">
        <v>335</v>
      </c>
      <c r="C171" s="330"/>
      <c r="D171" s="338">
        <v>140000</v>
      </c>
      <c r="E171" s="332"/>
      <c r="F171" s="339">
        <v>133695</v>
      </c>
      <c r="G171" s="340"/>
      <c r="H171" s="376">
        <f>D171-F171</f>
        <v>6305</v>
      </c>
      <c r="I171" s="377"/>
    </row>
    <row r="172" spans="1:9" ht="27" customHeight="1">
      <c r="A172" s="26"/>
      <c r="B172" s="337" t="s">
        <v>336</v>
      </c>
      <c r="C172" s="330"/>
      <c r="D172" s="338">
        <v>106963</v>
      </c>
      <c r="E172" s="332"/>
      <c r="F172" s="339">
        <v>182</v>
      </c>
      <c r="G172" s="340"/>
      <c r="H172" s="376">
        <f>D172-F172</f>
        <v>106781</v>
      </c>
      <c r="I172" s="377"/>
    </row>
    <row r="173" spans="1:9" ht="15" customHeight="1">
      <c r="A173" s="26"/>
      <c r="B173" s="337" t="s">
        <v>337</v>
      </c>
      <c r="C173" s="330"/>
      <c r="D173" s="338">
        <v>4100</v>
      </c>
      <c r="E173" s="332"/>
      <c r="F173" s="374">
        <v>4100</v>
      </c>
      <c r="G173" s="375"/>
      <c r="H173" s="376">
        <f>D173-F173</f>
        <v>0</v>
      </c>
      <c r="I173" s="377"/>
    </row>
    <row r="174" spans="1:9" ht="41.25" customHeight="1">
      <c r="A174" s="26"/>
      <c r="B174" s="329" t="s">
        <v>67</v>
      </c>
      <c r="C174" s="330"/>
      <c r="D174" s="338">
        <v>251063</v>
      </c>
      <c r="E174" s="332"/>
      <c r="F174" s="339">
        <f>SUM(F171:G173)</f>
        <v>137977</v>
      </c>
      <c r="G174" s="340"/>
      <c r="H174" s="339">
        <f>SUM(H171:I173)</f>
        <v>113086</v>
      </c>
      <c r="I174" s="340"/>
    </row>
    <row r="175" spans="1:9" ht="15.75" customHeight="1">
      <c r="A175" s="26"/>
      <c r="B175" s="218"/>
      <c r="C175" s="222"/>
      <c r="D175" s="222"/>
      <c r="E175" s="222"/>
      <c r="F175" s="222"/>
      <c r="G175" s="222"/>
      <c r="H175" s="222"/>
      <c r="I175" s="222"/>
    </row>
    <row r="176" spans="1:8" ht="13.5" customHeight="1">
      <c r="A176" s="26"/>
      <c r="B176" s="24"/>
      <c r="C176" s="24"/>
      <c r="D176" s="24"/>
      <c r="E176" s="24"/>
      <c r="F176" s="24"/>
      <c r="G176" s="24"/>
      <c r="H176" s="24"/>
    </row>
    <row r="177" spans="1:8" ht="15.75">
      <c r="A177" s="26" t="s">
        <v>37</v>
      </c>
      <c r="B177" s="309" t="s">
        <v>39</v>
      </c>
      <c r="C177" s="309"/>
      <c r="D177" s="309"/>
      <c r="E177" s="309"/>
      <c r="F177" s="309"/>
      <c r="G177" s="309"/>
      <c r="H177" s="309"/>
    </row>
    <row r="178" spans="2:9" ht="15.75" customHeight="1">
      <c r="B178" s="308" t="s">
        <v>157</v>
      </c>
      <c r="C178" s="308"/>
      <c r="D178" s="308"/>
      <c r="E178" s="308"/>
      <c r="F178" s="308"/>
      <c r="G178" s="308"/>
      <c r="H178" s="308"/>
      <c r="I178" s="18"/>
    </row>
    <row r="179" spans="2:9" ht="15.75" customHeight="1">
      <c r="B179" s="24"/>
      <c r="C179" s="24"/>
      <c r="D179" s="24"/>
      <c r="E179" s="26" t="s">
        <v>309</v>
      </c>
      <c r="F179" s="26" t="s">
        <v>310</v>
      </c>
      <c r="G179" s="50"/>
      <c r="H179" s="24"/>
      <c r="I179" s="18"/>
    </row>
    <row r="180" spans="2:9" ht="15.75" customHeight="1">
      <c r="B180" s="24"/>
      <c r="C180" s="24"/>
      <c r="D180" s="24"/>
      <c r="E180" s="75" t="s">
        <v>20</v>
      </c>
      <c r="F180" s="75" t="s">
        <v>20</v>
      </c>
      <c r="G180" s="24"/>
      <c r="H180" s="24"/>
      <c r="I180" s="18"/>
    </row>
    <row r="181" spans="2:9" ht="15.75" customHeight="1">
      <c r="B181" s="24"/>
      <c r="C181" s="24"/>
      <c r="D181" s="24"/>
      <c r="E181" s="75"/>
      <c r="F181" s="75"/>
      <c r="G181" s="24"/>
      <c r="H181" s="24"/>
      <c r="I181" s="18"/>
    </row>
    <row r="182" spans="2:9" ht="15.75" customHeight="1">
      <c r="B182" s="308" t="s">
        <v>168</v>
      </c>
      <c r="C182" s="308"/>
      <c r="D182" s="24"/>
      <c r="E182" s="83">
        <f>'BS'!E50</f>
        <v>11760</v>
      </c>
      <c r="F182" s="83">
        <f>'BS'!G50</f>
        <v>0</v>
      </c>
      <c r="G182" s="24"/>
      <c r="H182" s="24"/>
      <c r="I182" s="18"/>
    </row>
    <row r="183" spans="2:9" ht="15.75" customHeight="1">
      <c r="B183" s="308" t="s">
        <v>169</v>
      </c>
      <c r="C183" s="308"/>
      <c r="D183" s="24"/>
      <c r="E183" s="83">
        <f>'BS'!E43</f>
        <v>111798</v>
      </c>
      <c r="F183" s="83">
        <f>'BS'!G43</f>
        <v>0</v>
      </c>
      <c r="G183" s="24"/>
      <c r="H183" s="24"/>
      <c r="I183" s="18"/>
    </row>
    <row r="184" spans="2:9" ht="15.75" customHeight="1">
      <c r="B184" s="24"/>
      <c r="C184" s="24"/>
      <c r="D184" s="24"/>
      <c r="E184" s="84"/>
      <c r="F184" s="84"/>
      <c r="G184" s="24"/>
      <c r="H184" s="24"/>
      <c r="I184" s="18"/>
    </row>
    <row r="185" spans="1:9" ht="16.5" thickBot="1">
      <c r="A185" s="26"/>
      <c r="B185" s="18" t="s">
        <v>67</v>
      </c>
      <c r="C185" s="18"/>
      <c r="D185" s="18"/>
      <c r="E185" s="85">
        <f>SUM(E182:E183)</f>
        <v>123558</v>
      </c>
      <c r="F185" s="85">
        <f>SUM(F182:F183)</f>
        <v>0</v>
      </c>
      <c r="G185" s="18"/>
      <c r="H185" s="18"/>
      <c r="I185" s="18"/>
    </row>
    <row r="186" spans="1:8" ht="16.5" thickTop="1">
      <c r="A186" s="26"/>
      <c r="B186" s="20"/>
      <c r="C186" s="18"/>
      <c r="D186" s="18"/>
      <c r="E186" s="86"/>
      <c r="F186" s="87"/>
      <c r="G186" s="87"/>
      <c r="H186" s="87"/>
    </row>
    <row r="187" spans="1:8" ht="15.75">
      <c r="A187" s="26" t="s">
        <v>38</v>
      </c>
      <c r="B187" s="309" t="s">
        <v>42</v>
      </c>
      <c r="C187" s="325"/>
      <c r="D187" s="325"/>
      <c r="E187" s="325"/>
      <c r="F187" s="325"/>
      <c r="G187" s="325"/>
      <c r="H187" s="325"/>
    </row>
    <row r="188" spans="2:9" ht="18" customHeight="1">
      <c r="B188" s="326" t="s">
        <v>331</v>
      </c>
      <c r="C188" s="326"/>
      <c r="D188" s="326"/>
      <c r="E188" s="326"/>
      <c r="F188" s="326"/>
      <c r="G188" s="326"/>
      <c r="H188" s="326"/>
      <c r="I188" s="326"/>
    </row>
    <row r="189" spans="1:8" ht="12.75" customHeight="1">
      <c r="A189" s="26"/>
      <c r="B189" s="54"/>
      <c r="C189" s="36"/>
      <c r="D189" s="36"/>
      <c r="E189" s="36"/>
      <c r="F189" s="36"/>
      <c r="G189" s="36"/>
      <c r="H189" s="36"/>
    </row>
    <row r="190" spans="1:8" ht="15.75">
      <c r="A190" s="26"/>
      <c r="B190" s="54"/>
      <c r="C190" s="36"/>
      <c r="D190" s="36"/>
      <c r="E190" s="36"/>
      <c r="F190" s="36"/>
      <c r="G190" s="36"/>
      <c r="H190" s="36"/>
    </row>
    <row r="191" spans="1:8" ht="15.75">
      <c r="A191" s="26" t="s">
        <v>40</v>
      </c>
      <c r="B191" s="309" t="s">
        <v>44</v>
      </c>
      <c r="C191" s="309"/>
      <c r="D191" s="309"/>
      <c r="E191" s="309"/>
      <c r="F191" s="309"/>
      <c r="G191" s="309"/>
      <c r="H191" s="309"/>
    </row>
    <row r="192" spans="1:9" ht="34.5" customHeight="1">
      <c r="A192" s="26"/>
      <c r="B192" s="323" t="s">
        <v>311</v>
      </c>
      <c r="C192" s="323"/>
      <c r="D192" s="323"/>
      <c r="E192" s="323"/>
      <c r="F192" s="323"/>
      <c r="G192" s="323"/>
      <c r="H192" s="323"/>
      <c r="I192" s="323"/>
    </row>
    <row r="193" spans="1:9" ht="15.75">
      <c r="A193" s="26"/>
      <c r="B193" s="24"/>
      <c r="C193" s="24"/>
      <c r="D193" s="24"/>
      <c r="E193" s="24"/>
      <c r="F193" s="24"/>
      <c r="G193" s="24"/>
      <c r="H193" s="24"/>
      <c r="I193" s="24"/>
    </row>
    <row r="194" spans="1:8" ht="15.75" customHeight="1">
      <c r="A194" s="26" t="s">
        <v>41</v>
      </c>
      <c r="B194" s="309" t="s">
        <v>80</v>
      </c>
      <c r="C194" s="309"/>
      <c r="D194" s="18"/>
      <c r="F194" s="88" t="s">
        <v>75</v>
      </c>
      <c r="G194" s="18"/>
      <c r="H194" s="88" t="s">
        <v>75</v>
      </c>
    </row>
    <row r="195" spans="1:8" ht="12.75" customHeight="1">
      <c r="A195" s="26"/>
      <c r="B195" s="20"/>
      <c r="C195" s="18"/>
      <c r="D195" s="18"/>
      <c r="F195" s="89" t="s">
        <v>76</v>
      </c>
      <c r="G195" s="18"/>
      <c r="H195" s="89" t="s">
        <v>76</v>
      </c>
    </row>
    <row r="196" spans="2:8" ht="15.75">
      <c r="B196" s="20"/>
      <c r="C196" s="18"/>
      <c r="D196" s="18"/>
      <c r="F196" s="89" t="s">
        <v>77</v>
      </c>
      <c r="G196" s="18"/>
      <c r="H196" s="89" t="s">
        <v>78</v>
      </c>
    </row>
    <row r="197" spans="1:8" ht="15.75">
      <c r="A197" s="26"/>
      <c r="B197" s="20"/>
      <c r="C197" s="18"/>
      <c r="D197" s="18"/>
      <c r="F197" s="90" t="s">
        <v>307</v>
      </c>
      <c r="G197" s="18"/>
      <c r="H197" s="90" t="s">
        <v>307</v>
      </c>
    </row>
    <row r="198" spans="2:8" ht="15.75">
      <c r="B198" s="26" t="s">
        <v>71</v>
      </c>
      <c r="C198" s="17" t="s">
        <v>101</v>
      </c>
      <c r="D198" s="21"/>
      <c r="F198" s="91"/>
      <c r="H198" s="91"/>
    </row>
    <row r="199" spans="2:8" ht="16.5" thickBot="1">
      <c r="B199" s="26"/>
      <c r="C199" s="92" t="s">
        <v>73</v>
      </c>
      <c r="D199" s="92"/>
      <c r="F199" s="93">
        <f>PL!B31</f>
        <v>8623</v>
      </c>
      <c r="G199" s="94"/>
      <c r="H199" s="93">
        <f>PL!D31</f>
        <v>23440</v>
      </c>
    </row>
    <row r="200" spans="1:18" ht="16.5" thickTop="1">
      <c r="A200" s="26"/>
      <c r="J200" s="267"/>
      <c r="K200" s="267"/>
      <c r="L200" s="267"/>
      <c r="M200" s="267"/>
      <c r="N200" s="267"/>
      <c r="O200" s="267"/>
      <c r="P200" s="267"/>
      <c r="Q200" s="267"/>
      <c r="R200" s="267"/>
    </row>
    <row r="201" spans="1:17" ht="32.25" customHeight="1">
      <c r="A201" s="26"/>
      <c r="C201" s="324" t="s">
        <v>111</v>
      </c>
      <c r="D201" s="324"/>
      <c r="F201" s="18"/>
      <c r="G201" s="18"/>
      <c r="H201" s="18"/>
      <c r="J201" s="225"/>
      <c r="K201" s="226"/>
      <c r="L201" s="227"/>
      <c r="N201" s="227"/>
      <c r="O201" s="227"/>
      <c r="P201" s="227"/>
      <c r="Q201" s="228"/>
    </row>
    <row r="202" spans="1:18" ht="15.75">
      <c r="A202" s="26"/>
      <c r="C202" s="95" t="s">
        <v>79</v>
      </c>
      <c r="D202" s="18"/>
      <c r="F202" s="96">
        <v>139479</v>
      </c>
      <c r="G202" s="94"/>
      <c r="H202" s="97">
        <f>F202</f>
        <v>139479</v>
      </c>
      <c r="J202" s="225"/>
      <c r="K202" s="268" t="s">
        <v>340</v>
      </c>
      <c r="L202" s="238"/>
      <c r="M202" s="239"/>
      <c r="N202" s="238"/>
      <c r="O202" s="238"/>
      <c r="P202" s="238"/>
      <c r="Q202" s="240"/>
      <c r="R202" s="239"/>
    </row>
    <row r="203" spans="1:18" ht="15.75" customHeight="1">
      <c r="A203" s="26"/>
      <c r="C203" s="306" t="s">
        <v>200</v>
      </c>
      <c r="D203" s="306"/>
      <c r="E203" s="306"/>
      <c r="F203" s="19">
        <v>165</v>
      </c>
      <c r="G203" s="94"/>
      <c r="H203" s="19">
        <v>388</v>
      </c>
      <c r="J203" s="225"/>
      <c r="K203" s="274">
        <v>42060</v>
      </c>
      <c r="L203" s="269">
        <v>30200</v>
      </c>
      <c r="M203" s="270" t="s">
        <v>324</v>
      </c>
      <c r="N203" s="271">
        <f>125+92</f>
        <v>217</v>
      </c>
      <c r="O203" s="270" t="s">
        <v>325</v>
      </c>
      <c r="P203" s="270">
        <v>365</v>
      </c>
      <c r="Q203" s="270" t="s">
        <v>326</v>
      </c>
      <c r="R203" s="275">
        <f>L203*N203/P203</f>
        <v>17954.520547945205</v>
      </c>
    </row>
    <row r="204" spans="1:18" ht="15.75" customHeight="1">
      <c r="A204" s="26"/>
      <c r="C204" s="307" t="s">
        <v>201</v>
      </c>
      <c r="D204" s="307"/>
      <c r="E204" s="307"/>
      <c r="F204" s="19"/>
      <c r="G204" s="94"/>
      <c r="H204" s="19"/>
      <c r="K204" s="274">
        <v>42061</v>
      </c>
      <c r="L204" s="269">
        <v>235000</v>
      </c>
      <c r="M204" s="270" t="s">
        <v>324</v>
      </c>
      <c r="N204" s="271">
        <f>124+92</f>
        <v>216</v>
      </c>
      <c r="O204" s="270" t="s">
        <v>325</v>
      </c>
      <c r="P204" s="270">
        <v>365</v>
      </c>
      <c r="Q204" s="270" t="s">
        <v>326</v>
      </c>
      <c r="R204" s="275">
        <f>L204*N204/P204</f>
        <v>139068.49315068492</v>
      </c>
    </row>
    <row r="205" spans="1:18" ht="15.75" customHeight="1">
      <c r="A205" s="26"/>
      <c r="C205" s="306" t="s">
        <v>200</v>
      </c>
      <c r="D205" s="306"/>
      <c r="E205" s="306"/>
      <c r="F205" s="19">
        <v>27132</v>
      </c>
      <c r="G205" s="94"/>
      <c r="H205" s="19">
        <v>27132</v>
      </c>
      <c r="K205" s="274"/>
      <c r="L205" s="269"/>
      <c r="M205" s="270"/>
      <c r="N205" s="271"/>
      <c r="O205" s="270"/>
      <c r="P205" s="270"/>
      <c r="Q205" s="270"/>
      <c r="R205" s="275"/>
    </row>
    <row r="206" spans="1:18" ht="15.75" customHeight="1">
      <c r="A206" s="26"/>
      <c r="C206" s="307" t="s">
        <v>328</v>
      </c>
      <c r="D206" s="307"/>
      <c r="E206" s="307"/>
      <c r="F206" s="19"/>
      <c r="G206" s="94"/>
      <c r="H206" s="19"/>
      <c r="K206" s="274"/>
      <c r="L206" s="269"/>
      <c r="M206" s="270"/>
      <c r="N206" s="271"/>
      <c r="O206" s="270"/>
      <c r="P206" s="270"/>
      <c r="Q206" s="270"/>
      <c r="R206" s="275"/>
    </row>
    <row r="207" spans="1:18" ht="15.75">
      <c r="A207" s="26"/>
      <c r="B207" s="21"/>
      <c r="C207" s="18"/>
      <c r="D207" s="18"/>
      <c r="F207" s="98">
        <f>SUM(F202:F206)</f>
        <v>166776</v>
      </c>
      <c r="G207" s="94"/>
      <c r="H207" s="98">
        <f>SUM(H202:H206)</f>
        <v>166999</v>
      </c>
      <c r="K207" s="274">
        <v>42062</v>
      </c>
      <c r="L207" s="269">
        <v>392800</v>
      </c>
      <c r="M207" s="270" t="s">
        <v>324</v>
      </c>
      <c r="N207" s="271">
        <f>123+92</f>
        <v>215</v>
      </c>
      <c r="O207" s="270" t="s">
        <v>325</v>
      </c>
      <c r="P207" s="270">
        <v>365</v>
      </c>
      <c r="Q207" s="270" t="s">
        <v>326</v>
      </c>
      <c r="R207" s="275">
        <f>L207*N207/P207</f>
        <v>231375.34246575343</v>
      </c>
    </row>
    <row r="208" spans="1:18" ht="15.75">
      <c r="A208" s="26"/>
      <c r="B208" s="21"/>
      <c r="C208" s="18"/>
      <c r="D208" s="18"/>
      <c r="F208" s="99"/>
      <c r="G208" s="94"/>
      <c r="H208" s="94"/>
      <c r="K208" s="271"/>
      <c r="L208" s="272">
        <f>SUM(L203:L207)</f>
        <v>658000</v>
      </c>
      <c r="M208" s="273"/>
      <c r="N208" s="273"/>
      <c r="O208" s="273"/>
      <c r="P208" s="273"/>
      <c r="Q208" s="273"/>
      <c r="R208" s="276">
        <f>SUM(R203:R207)</f>
        <v>388398.3561643836</v>
      </c>
    </row>
    <row r="209" spans="1:18" ht="18.75" thickBot="1">
      <c r="A209" s="20"/>
      <c r="C209" s="92" t="s">
        <v>74</v>
      </c>
      <c r="D209" s="18"/>
      <c r="F209" s="100">
        <f>(+F199/F207)*100</f>
        <v>5.170408212212788</v>
      </c>
      <c r="G209" s="101"/>
      <c r="H209" s="100">
        <f>(+H199/H207)*100</f>
        <v>14.03601219168977</v>
      </c>
      <c r="K209" s="271"/>
      <c r="L209" s="271"/>
      <c r="M209" s="271"/>
      <c r="N209" s="271"/>
      <c r="O209" s="271"/>
      <c r="P209" s="271"/>
      <c r="Q209" s="271"/>
      <c r="R209" s="275"/>
    </row>
    <row r="210" spans="1:18" ht="16.5" thickTop="1">
      <c r="A210" s="18"/>
      <c r="B210" s="20"/>
      <c r="C210" s="18"/>
      <c r="D210" s="18"/>
      <c r="F210" s="21"/>
      <c r="G210" s="18"/>
      <c r="H210" s="18"/>
      <c r="K210" s="274">
        <v>42207</v>
      </c>
      <c r="L210" s="277">
        <v>139479500</v>
      </c>
      <c r="M210" s="270" t="s">
        <v>324</v>
      </c>
      <c r="N210" s="271">
        <v>71</v>
      </c>
      <c r="O210" s="270" t="s">
        <v>325</v>
      </c>
      <c r="P210" s="270">
        <v>365</v>
      </c>
      <c r="Q210" s="270" t="s">
        <v>326</v>
      </c>
      <c r="R210" s="275">
        <f>L210*N210/P210</f>
        <v>27131628.76712329</v>
      </c>
    </row>
    <row r="211" spans="1:18" ht="15.75">
      <c r="A211" s="18"/>
      <c r="B211" s="20"/>
      <c r="C211" s="18"/>
      <c r="D211" s="18"/>
      <c r="F211" s="21"/>
      <c r="G211" s="18"/>
      <c r="H211" s="18"/>
      <c r="K211" s="271"/>
      <c r="L211" s="271"/>
      <c r="M211" s="271"/>
      <c r="N211" s="271"/>
      <c r="O211" s="271"/>
      <c r="P211" s="271"/>
      <c r="Q211" s="271"/>
      <c r="R211" s="271"/>
    </row>
    <row r="212" spans="2:18" ht="19.5" customHeight="1">
      <c r="B212" s="26" t="s">
        <v>72</v>
      </c>
      <c r="C212" s="54" t="s">
        <v>102</v>
      </c>
      <c r="D212" s="54"/>
      <c r="F212" s="21"/>
      <c r="G212" s="18"/>
      <c r="H212" s="18"/>
      <c r="K212" s="271" t="s">
        <v>339</v>
      </c>
      <c r="L212" s="271"/>
      <c r="M212" s="271"/>
      <c r="N212" s="271"/>
      <c r="O212" s="271"/>
      <c r="P212" s="271"/>
      <c r="Q212" s="271"/>
      <c r="R212" s="271"/>
    </row>
    <row r="213" spans="1:18" ht="33" customHeight="1">
      <c r="A213" s="18"/>
      <c r="C213" s="324" t="s">
        <v>112</v>
      </c>
      <c r="D213" s="324"/>
      <c r="E213" s="324"/>
      <c r="F213" s="18"/>
      <c r="G213" s="18"/>
      <c r="H213" s="18"/>
      <c r="K213" s="274">
        <v>42060</v>
      </c>
      <c r="L213" s="269">
        <v>30200</v>
      </c>
      <c r="M213" s="270" t="s">
        <v>324</v>
      </c>
      <c r="N213" s="271">
        <v>92</v>
      </c>
      <c r="O213" s="270" t="s">
        <v>325</v>
      </c>
      <c r="P213" s="270">
        <v>365</v>
      </c>
      <c r="Q213" s="270" t="s">
        <v>326</v>
      </c>
      <c r="R213" s="275">
        <f>L213*N213/P213</f>
        <v>7612.054794520548</v>
      </c>
    </row>
    <row r="214" spans="1:18" ht="15.75">
      <c r="A214" s="18"/>
      <c r="C214" s="95" t="s">
        <v>103</v>
      </c>
      <c r="D214" s="18"/>
      <c r="F214" s="96">
        <f>F207</f>
        <v>166776</v>
      </c>
      <c r="G214" s="94"/>
      <c r="H214" s="96">
        <f>H207</f>
        <v>166999</v>
      </c>
      <c r="K214" s="274">
        <v>42061</v>
      </c>
      <c r="L214" s="269">
        <v>235000</v>
      </c>
      <c r="M214" s="270" t="s">
        <v>324</v>
      </c>
      <c r="N214" s="271">
        <v>92</v>
      </c>
      <c r="O214" s="270" t="s">
        <v>325</v>
      </c>
      <c r="P214" s="270">
        <v>365</v>
      </c>
      <c r="Q214" s="270" t="s">
        <v>326</v>
      </c>
      <c r="R214" s="275">
        <f>L214*N214/P214</f>
        <v>59232.87671232877</v>
      </c>
    </row>
    <row r="215" spans="1:18" ht="19.5" customHeight="1">
      <c r="A215" s="18"/>
      <c r="C215" s="306" t="s">
        <v>104</v>
      </c>
      <c r="D215" s="306"/>
      <c r="E215" s="306"/>
      <c r="F215" s="19">
        <v>0</v>
      </c>
      <c r="G215" s="94"/>
      <c r="H215" s="19">
        <f>F215</f>
        <v>0</v>
      </c>
      <c r="K215" s="274"/>
      <c r="L215" s="269"/>
      <c r="M215" s="270"/>
      <c r="N215" s="271"/>
      <c r="O215" s="270"/>
      <c r="P215" s="270"/>
      <c r="Q215" s="270"/>
      <c r="R215" s="275"/>
    </row>
    <row r="216" spans="1:18" ht="15.75">
      <c r="A216" s="18"/>
      <c r="B216" s="21"/>
      <c r="C216" s="18"/>
      <c r="D216" s="18"/>
      <c r="F216" s="98">
        <f>SUM(F214:F215)</f>
        <v>166776</v>
      </c>
      <c r="G216" s="94"/>
      <c r="H216" s="98">
        <f>SUM(H214:H215)</f>
        <v>166999</v>
      </c>
      <c r="K216" s="274"/>
      <c r="L216" s="269"/>
      <c r="M216" s="270"/>
      <c r="N216" s="271"/>
      <c r="O216" s="270"/>
      <c r="P216" s="270"/>
      <c r="Q216" s="270"/>
      <c r="R216" s="275"/>
    </row>
    <row r="217" spans="1:18" ht="15.75">
      <c r="A217" s="18"/>
      <c r="B217" s="21"/>
      <c r="C217" s="18"/>
      <c r="D217" s="18"/>
      <c r="F217" s="99"/>
      <c r="G217" s="94"/>
      <c r="H217" s="94"/>
      <c r="K217" s="274">
        <v>42062</v>
      </c>
      <c r="L217" s="269">
        <v>392800</v>
      </c>
      <c r="M217" s="270" t="s">
        <v>324</v>
      </c>
      <c r="N217" s="271">
        <v>92</v>
      </c>
      <c r="O217" s="270" t="s">
        <v>325</v>
      </c>
      <c r="P217" s="270">
        <v>365</v>
      </c>
      <c r="Q217" s="270" t="s">
        <v>326</v>
      </c>
      <c r="R217" s="275">
        <f>L217*N217/P217</f>
        <v>99007.12328767123</v>
      </c>
    </row>
    <row r="218" spans="1:18" ht="18.75" thickBot="1">
      <c r="A218" s="18"/>
      <c r="C218" s="92" t="s">
        <v>108</v>
      </c>
      <c r="D218" s="18"/>
      <c r="F218" s="100">
        <f>(F199/F216)*100</f>
        <v>5.170408212212788</v>
      </c>
      <c r="G218" s="101"/>
      <c r="H218" s="100">
        <f>(H199/H216)*100</f>
        <v>14.03601219168977</v>
      </c>
      <c r="K218" s="271"/>
      <c r="L218" s="272">
        <f>SUM(L213:L217)</f>
        <v>658000</v>
      </c>
      <c r="M218" s="273"/>
      <c r="N218" s="273"/>
      <c r="O218" s="273"/>
      <c r="P218" s="273"/>
      <c r="Q218" s="273"/>
      <c r="R218" s="276">
        <f>SUM(R213:R217)</f>
        <v>165852.05479452055</v>
      </c>
    </row>
    <row r="219" spans="1:18" ht="16.5" thickTop="1">
      <c r="A219" s="18"/>
      <c r="B219" s="20"/>
      <c r="C219" s="18"/>
      <c r="D219" s="18"/>
      <c r="E219" s="21"/>
      <c r="F219" s="18"/>
      <c r="G219" s="18"/>
      <c r="H219" s="18"/>
      <c r="K219" s="271"/>
      <c r="L219" s="271"/>
      <c r="M219" s="271"/>
      <c r="N219" s="271"/>
      <c r="O219" s="271"/>
      <c r="P219" s="271"/>
      <c r="Q219" s="271"/>
      <c r="R219" s="275"/>
    </row>
    <row r="220" spans="1:18" ht="15.75">
      <c r="A220" s="18"/>
      <c r="B220" s="20"/>
      <c r="C220" s="18"/>
      <c r="D220" s="18"/>
      <c r="E220" s="21"/>
      <c r="F220" s="18"/>
      <c r="G220" s="18"/>
      <c r="H220" s="18"/>
      <c r="K220" s="274">
        <v>42207</v>
      </c>
      <c r="L220" s="277">
        <v>139479500</v>
      </c>
      <c r="M220" s="270" t="s">
        <v>324</v>
      </c>
      <c r="N220" s="271">
        <v>71</v>
      </c>
      <c r="O220" s="270" t="s">
        <v>325</v>
      </c>
      <c r="P220" s="270">
        <v>365</v>
      </c>
      <c r="Q220" s="270" t="s">
        <v>326</v>
      </c>
      <c r="R220" s="275">
        <f>L220*N220/P220</f>
        <v>27131628.76712329</v>
      </c>
    </row>
    <row r="221" spans="1:8" ht="20.25" customHeight="1">
      <c r="A221" s="26" t="s">
        <v>43</v>
      </c>
      <c r="B221" s="316" t="s">
        <v>158</v>
      </c>
      <c r="C221" s="316"/>
      <c r="D221" s="316"/>
      <c r="E221" s="316"/>
      <c r="F221" s="316"/>
      <c r="G221" s="18"/>
      <c r="H221" s="18"/>
    </row>
    <row r="222" spans="1:8" ht="15.75">
      <c r="A222" s="18"/>
      <c r="B222" s="20"/>
      <c r="C222" s="18"/>
      <c r="D222" s="18"/>
      <c r="E222" s="21"/>
      <c r="F222" s="18"/>
      <c r="G222" s="18"/>
      <c r="H222" s="18"/>
    </row>
    <row r="223" spans="1:8" ht="47.25" customHeight="1">
      <c r="A223" s="18"/>
      <c r="B223" s="20"/>
      <c r="C223" s="18"/>
      <c r="D223" s="18"/>
      <c r="E223" s="21"/>
      <c r="G223" s="245" t="s">
        <v>163</v>
      </c>
      <c r="H223" s="246" t="s">
        <v>203</v>
      </c>
    </row>
    <row r="224" spans="1:8" ht="15.75">
      <c r="A224" s="18"/>
      <c r="B224" s="20"/>
      <c r="C224" s="18"/>
      <c r="D224" s="18"/>
      <c r="E224" s="21"/>
      <c r="G224" s="247">
        <v>42277</v>
      </c>
      <c r="H224" s="247">
        <v>41912</v>
      </c>
    </row>
    <row r="225" spans="1:8" ht="15.75">
      <c r="A225" s="18"/>
      <c r="B225" s="20"/>
      <c r="C225" s="18"/>
      <c r="D225" s="18"/>
      <c r="E225" s="21"/>
      <c r="G225" s="248" t="s">
        <v>17</v>
      </c>
      <c r="H225" s="248" t="s">
        <v>17</v>
      </c>
    </row>
    <row r="226" spans="1:8" ht="18" customHeight="1">
      <c r="A226" s="18"/>
      <c r="B226" s="317" t="s">
        <v>161</v>
      </c>
      <c r="C226" s="318"/>
      <c r="D226" s="318"/>
      <c r="E226" s="318"/>
      <c r="F226" s="249"/>
      <c r="G226" s="250"/>
      <c r="H226" s="250"/>
    </row>
    <row r="227" spans="1:8" ht="16.5" customHeight="1">
      <c r="A227" s="18"/>
      <c r="B227" s="319" t="s">
        <v>202</v>
      </c>
      <c r="C227" s="320"/>
      <c r="D227" s="251"/>
      <c r="E227" s="251"/>
      <c r="F227" s="25"/>
      <c r="G227" s="241">
        <v>209224</v>
      </c>
      <c r="H227" s="241">
        <v>138980</v>
      </c>
    </row>
    <row r="228" spans="1:8" ht="16.5" customHeight="1">
      <c r="A228" s="18"/>
      <c r="B228" s="321" t="s">
        <v>159</v>
      </c>
      <c r="C228" s="322"/>
      <c r="D228" s="252"/>
      <c r="E228" s="252"/>
      <c r="F228" s="253"/>
      <c r="G228" s="242">
        <v>688</v>
      </c>
      <c r="H228" s="242">
        <v>2346</v>
      </c>
    </row>
    <row r="229" spans="1:8" ht="15.75">
      <c r="A229" s="18"/>
      <c r="B229" s="254"/>
      <c r="C229" s="25"/>
      <c r="D229" s="25"/>
      <c r="E229" s="21"/>
      <c r="F229" s="25"/>
      <c r="G229" s="243">
        <f>SUM(G227:G228)</f>
        <v>209912</v>
      </c>
      <c r="H229" s="243">
        <f>SUM(H227:H228)</f>
        <v>141326</v>
      </c>
    </row>
    <row r="230" spans="1:8" ht="16.5" customHeight="1">
      <c r="A230" s="18"/>
      <c r="B230" s="312" t="s">
        <v>160</v>
      </c>
      <c r="C230" s="313"/>
      <c r="D230" s="313"/>
      <c r="E230" s="313"/>
      <c r="F230" s="255"/>
      <c r="G230" s="28">
        <v>-95412</v>
      </c>
      <c r="H230" s="28" t="s">
        <v>332</v>
      </c>
    </row>
    <row r="231" spans="1:8" ht="15.75">
      <c r="A231" s="18"/>
      <c r="B231" s="254"/>
      <c r="C231" s="25"/>
      <c r="D231" s="25"/>
      <c r="E231" s="21"/>
      <c r="F231" s="25"/>
      <c r="G231" s="241"/>
      <c r="H231" s="241"/>
    </row>
    <row r="232" spans="1:8" ht="17.25" customHeight="1">
      <c r="A232" s="18"/>
      <c r="B232" s="314" t="s">
        <v>162</v>
      </c>
      <c r="C232" s="315"/>
      <c r="D232" s="253"/>
      <c r="E232" s="256"/>
      <c r="F232" s="253"/>
      <c r="G232" s="244">
        <f>SUM(G229:G230)</f>
        <v>114500</v>
      </c>
      <c r="H232" s="244">
        <f>SUM(H229:H230)</f>
        <v>141326</v>
      </c>
    </row>
    <row r="233" spans="1:8" ht="20.25" customHeight="1">
      <c r="A233" s="18"/>
      <c r="B233" s="20"/>
      <c r="C233" s="18"/>
      <c r="D233" s="18"/>
      <c r="E233" s="21"/>
      <c r="F233" s="18"/>
      <c r="G233" s="18"/>
      <c r="H233" s="18"/>
    </row>
    <row r="234" spans="1:8" ht="15.75">
      <c r="A234" s="26" t="s">
        <v>45</v>
      </c>
      <c r="B234" s="316" t="s">
        <v>207</v>
      </c>
      <c r="C234" s="316"/>
      <c r="D234" s="316"/>
      <c r="E234" s="316"/>
      <c r="F234" s="316"/>
      <c r="G234" s="18"/>
      <c r="H234" s="18"/>
    </row>
    <row r="235" spans="6:8" ht="15.75">
      <c r="F235" s="257" t="s">
        <v>215</v>
      </c>
      <c r="G235" s="18"/>
      <c r="H235" s="257" t="s">
        <v>215</v>
      </c>
    </row>
    <row r="236" spans="1:8" ht="15.75">
      <c r="A236" s="102"/>
      <c r="B236" s="258"/>
      <c r="C236" s="102"/>
      <c r="D236" s="258"/>
      <c r="E236" s="21"/>
      <c r="F236" s="259" t="s">
        <v>77</v>
      </c>
      <c r="G236" s="18"/>
      <c r="H236" s="259" t="s">
        <v>78</v>
      </c>
    </row>
    <row r="237" spans="1:8" ht="15.75">
      <c r="A237" s="102"/>
      <c r="B237" s="260"/>
      <c r="C237" s="102"/>
      <c r="D237" s="260"/>
      <c r="E237" s="21"/>
      <c r="F237" s="261" t="s">
        <v>307</v>
      </c>
      <c r="G237" s="18"/>
      <c r="H237" s="259" t="str">
        <f>F237</f>
        <v>30/9/15</v>
      </c>
    </row>
    <row r="238" spans="1:8" ht="15.75">
      <c r="A238" s="102"/>
      <c r="B238" s="258"/>
      <c r="C238" s="258"/>
      <c r="D238" s="258"/>
      <c r="E238" s="21"/>
      <c r="F238" s="262" t="s">
        <v>17</v>
      </c>
      <c r="G238" s="18"/>
      <c r="H238" s="262" t="s">
        <v>17</v>
      </c>
    </row>
    <row r="239" spans="1:8" ht="15.75">
      <c r="A239" s="103"/>
      <c r="B239" s="258"/>
      <c r="C239" s="258"/>
      <c r="D239" s="258"/>
      <c r="E239" s="21"/>
      <c r="F239" s="18"/>
      <c r="G239" s="18"/>
      <c r="H239" s="18"/>
    </row>
    <row r="240" spans="1:10" ht="15.75">
      <c r="A240" s="102"/>
      <c r="B240" s="17" t="s">
        <v>229</v>
      </c>
      <c r="C240" s="20"/>
      <c r="D240" s="263"/>
      <c r="E240" s="21"/>
      <c r="F240" s="264"/>
      <c r="G240" s="264"/>
      <c r="H240" s="264"/>
      <c r="J240" s="39"/>
    </row>
    <row r="241" spans="1:10" ht="15.75" hidden="1">
      <c r="A241" s="102"/>
      <c r="B241" s="308" t="s">
        <v>216</v>
      </c>
      <c r="C241" s="308"/>
      <c r="D241" s="308"/>
      <c r="E241" s="21"/>
      <c r="F241" s="265">
        <v>0</v>
      </c>
      <c r="G241" s="265"/>
      <c r="H241" s="265">
        <v>0</v>
      </c>
      <c r="J241" s="39"/>
    </row>
    <row r="242" spans="1:10" ht="15.75" customHeight="1" hidden="1">
      <c r="A242" s="102"/>
      <c r="B242" s="308" t="s">
        <v>217</v>
      </c>
      <c r="C242" s="308"/>
      <c r="D242" s="308"/>
      <c r="E242" s="21"/>
      <c r="F242" s="265">
        <v>0</v>
      </c>
      <c r="G242" s="265"/>
      <c r="H242" s="265">
        <v>0</v>
      </c>
      <c r="J242" s="39"/>
    </row>
    <row r="243" spans="1:16" ht="15.75" hidden="1">
      <c r="A243" s="102"/>
      <c r="B243" s="308" t="s">
        <v>208</v>
      </c>
      <c r="C243" s="308"/>
      <c r="D243" s="308"/>
      <c r="E243" s="21"/>
      <c r="F243" s="265">
        <v>0</v>
      </c>
      <c r="G243" s="265"/>
      <c r="H243" s="265">
        <v>0</v>
      </c>
      <c r="J243" s="39"/>
      <c r="P243" s="1">
        <v>1</v>
      </c>
    </row>
    <row r="244" spans="1:12" ht="15.75" customHeight="1">
      <c r="A244" s="102"/>
      <c r="B244" s="308" t="s">
        <v>173</v>
      </c>
      <c r="C244" s="308"/>
      <c r="D244" s="308"/>
      <c r="E244" s="308"/>
      <c r="F244" s="87">
        <f>H244-J244</f>
        <v>10675</v>
      </c>
      <c r="G244" s="87"/>
      <c r="H244" s="87">
        <v>15928</v>
      </c>
      <c r="I244" s="22"/>
      <c r="J244" s="266">
        <v>5253</v>
      </c>
      <c r="L244" s="279"/>
    </row>
    <row r="245" spans="1:10" ht="15.75">
      <c r="A245" s="102"/>
      <c r="B245" s="308" t="s">
        <v>209</v>
      </c>
      <c r="C245" s="308"/>
      <c r="D245" s="308"/>
      <c r="E245" s="21"/>
      <c r="F245" s="87">
        <f>H245-J245</f>
        <v>1948</v>
      </c>
      <c r="G245" s="87"/>
      <c r="H245" s="87">
        <v>2301</v>
      </c>
      <c r="I245" s="22"/>
      <c r="J245" s="266">
        <v>353</v>
      </c>
    </row>
    <row r="246" spans="1:10" ht="15.75" hidden="1">
      <c r="A246" s="102"/>
      <c r="B246" s="308" t="s">
        <v>210</v>
      </c>
      <c r="C246" s="308"/>
      <c r="D246" s="308"/>
      <c r="E246" s="21"/>
      <c r="F246" s="87"/>
      <c r="G246" s="87"/>
      <c r="H246" s="87"/>
      <c r="I246" s="22"/>
      <c r="J246" s="266"/>
    </row>
    <row r="247" spans="1:10" ht="15.75" customHeight="1">
      <c r="A247" s="102"/>
      <c r="B247" s="308" t="s">
        <v>235</v>
      </c>
      <c r="C247" s="308"/>
      <c r="D247" s="308"/>
      <c r="E247" s="308"/>
      <c r="F247" s="87">
        <v>-4920</v>
      </c>
      <c r="G247" s="87"/>
      <c r="H247" s="87">
        <f>J247+F247</f>
        <v>-3996</v>
      </c>
      <c r="I247" s="22"/>
      <c r="J247" s="266">
        <v>924</v>
      </c>
    </row>
    <row r="248" spans="1:10" ht="15.75" hidden="1">
      <c r="A248" s="102"/>
      <c r="B248" s="308" t="s">
        <v>228</v>
      </c>
      <c r="C248" s="308"/>
      <c r="D248" s="308"/>
      <c r="E248" s="21"/>
      <c r="F248" s="87">
        <v>0</v>
      </c>
      <c r="G248" s="87"/>
      <c r="H248" s="87">
        <v>0</v>
      </c>
      <c r="I248" s="22"/>
      <c r="J248" s="266"/>
    </row>
    <row r="249" spans="1:12" ht="16.5" thickBot="1">
      <c r="A249" s="102"/>
      <c r="B249" s="308" t="s">
        <v>211</v>
      </c>
      <c r="C249" s="308"/>
      <c r="D249" s="308"/>
      <c r="E249" s="21"/>
      <c r="F249" s="104">
        <f>H249-J249</f>
        <v>640</v>
      </c>
      <c r="G249" s="87"/>
      <c r="H249" s="104">
        <v>937</v>
      </c>
      <c r="I249" s="22"/>
      <c r="J249" s="266">
        <v>297</v>
      </c>
      <c r="L249" s="278"/>
    </row>
    <row r="250" spans="1:10" ht="16.5" hidden="1" thickTop="1">
      <c r="A250" s="103"/>
      <c r="B250" s="308"/>
      <c r="C250" s="308"/>
      <c r="D250" s="308"/>
      <c r="E250" s="21"/>
      <c r="F250" s="22"/>
      <c r="G250" s="87"/>
      <c r="H250" s="22"/>
      <c r="J250" s="39"/>
    </row>
    <row r="251" spans="1:10" ht="16.5" hidden="1" thickTop="1">
      <c r="A251" s="102"/>
      <c r="B251" s="309" t="s">
        <v>212</v>
      </c>
      <c r="C251" s="309"/>
      <c r="D251" s="309"/>
      <c r="E251" s="21"/>
      <c r="F251" s="22"/>
      <c r="G251" s="87"/>
      <c r="H251" s="22"/>
      <c r="J251" s="39"/>
    </row>
    <row r="252" spans="1:10" ht="16.5" hidden="1" thickTop="1">
      <c r="A252" s="102"/>
      <c r="B252" s="308" t="s">
        <v>213</v>
      </c>
      <c r="C252" s="308"/>
      <c r="D252" s="308"/>
      <c r="E252" s="21"/>
      <c r="F252" s="22">
        <v>0</v>
      </c>
      <c r="G252" s="87"/>
      <c r="H252" s="22">
        <v>0</v>
      </c>
      <c r="J252" s="39"/>
    </row>
    <row r="253" spans="1:10" ht="17.25" hidden="1" thickBot="1" thickTop="1">
      <c r="A253" s="102"/>
      <c r="B253" s="308" t="s">
        <v>218</v>
      </c>
      <c r="C253" s="308"/>
      <c r="D253" s="308"/>
      <c r="E253" s="21"/>
      <c r="F253" s="104"/>
      <c r="G253" s="87"/>
      <c r="H253" s="104"/>
      <c r="J253" s="39"/>
    </row>
    <row r="254" spans="1:10" ht="16.5" hidden="1" thickTop="1">
      <c r="A254" s="102"/>
      <c r="B254" s="308" t="s">
        <v>174</v>
      </c>
      <c r="C254" s="308"/>
      <c r="D254" s="308"/>
      <c r="E254" s="21"/>
      <c r="F254" s="22">
        <v>0</v>
      </c>
      <c r="G254" s="87"/>
      <c r="H254" s="22">
        <v>0</v>
      </c>
      <c r="J254" s="39"/>
    </row>
    <row r="255" spans="1:10" ht="17.25" hidden="1" thickBot="1" thickTop="1">
      <c r="A255" s="105"/>
      <c r="B255" s="308" t="s">
        <v>214</v>
      </c>
      <c r="C255" s="308"/>
      <c r="D255" s="308"/>
      <c r="E255" s="21"/>
      <c r="F255" s="104">
        <v>0</v>
      </c>
      <c r="G255" s="87"/>
      <c r="H255" s="104">
        <v>0</v>
      </c>
      <c r="J255" s="39"/>
    </row>
    <row r="256" spans="1:10" ht="16.5" customHeight="1" thickTop="1">
      <c r="A256" s="105"/>
      <c r="B256" s="24"/>
      <c r="C256" s="24"/>
      <c r="D256" s="24"/>
      <c r="E256" s="21"/>
      <c r="F256" s="22"/>
      <c r="G256" s="87"/>
      <c r="H256" s="22"/>
      <c r="J256" s="39"/>
    </row>
    <row r="257" spans="1:9" ht="33" customHeight="1">
      <c r="A257" s="40"/>
      <c r="B257" s="308" t="s">
        <v>338</v>
      </c>
      <c r="C257" s="308"/>
      <c r="D257" s="308"/>
      <c r="E257" s="308"/>
      <c r="F257" s="308"/>
      <c r="G257" s="308"/>
      <c r="H257" s="308"/>
      <c r="I257" s="308"/>
    </row>
    <row r="258" spans="1:9" ht="25.5" customHeight="1">
      <c r="A258" s="40"/>
      <c r="B258" s="24"/>
      <c r="C258" s="24"/>
      <c r="D258" s="24"/>
      <c r="E258" s="24"/>
      <c r="F258" s="24"/>
      <c r="G258" s="24"/>
      <c r="H258" s="24"/>
      <c r="I258" s="24"/>
    </row>
    <row r="259" spans="1:8" ht="15.75" customHeight="1">
      <c r="A259" s="50" t="s">
        <v>135</v>
      </c>
      <c r="B259" s="309" t="s">
        <v>136</v>
      </c>
      <c r="C259" s="309"/>
      <c r="D259" s="309"/>
      <c r="E259" s="21"/>
      <c r="F259" s="18"/>
      <c r="G259" s="18"/>
      <c r="H259" s="18"/>
    </row>
    <row r="260" spans="1:9" ht="32.25" customHeight="1">
      <c r="A260" s="18"/>
      <c r="B260" s="310" t="s">
        <v>351</v>
      </c>
      <c r="C260" s="310"/>
      <c r="D260" s="310"/>
      <c r="E260" s="310"/>
      <c r="F260" s="310"/>
      <c r="G260" s="310"/>
      <c r="H260" s="310"/>
      <c r="I260" s="310"/>
    </row>
    <row r="261" spans="1:8" ht="15.75">
      <c r="A261" s="18"/>
      <c r="B261" s="20"/>
      <c r="C261" s="18"/>
      <c r="D261" s="18"/>
      <c r="E261" s="21"/>
      <c r="F261" s="18"/>
      <c r="G261" s="18"/>
      <c r="H261" s="18"/>
    </row>
    <row r="262" spans="1:8" ht="15.75">
      <c r="A262" s="18"/>
      <c r="B262" s="20"/>
      <c r="C262" s="18"/>
      <c r="D262" s="18"/>
      <c r="E262" s="21"/>
      <c r="F262" s="18"/>
      <c r="G262" s="18"/>
      <c r="H262" s="18"/>
    </row>
    <row r="263" spans="1:8" ht="15.75">
      <c r="A263" s="18"/>
      <c r="B263" s="20"/>
      <c r="C263" s="18"/>
      <c r="D263" s="18"/>
      <c r="E263" s="21"/>
      <c r="F263" s="18"/>
      <c r="G263" s="18"/>
      <c r="H263" s="18"/>
    </row>
    <row r="264" spans="1:8" ht="15.75">
      <c r="A264" s="20"/>
      <c r="B264" s="308" t="s">
        <v>46</v>
      </c>
      <c r="C264" s="308"/>
      <c r="D264" s="308"/>
      <c r="E264" s="18"/>
      <c r="F264" s="18"/>
      <c r="G264" s="18"/>
      <c r="H264" s="18"/>
    </row>
    <row r="265" spans="1:8" ht="15.75">
      <c r="A265" s="20"/>
      <c r="B265" s="18"/>
      <c r="C265" s="18"/>
      <c r="D265" s="18"/>
      <c r="E265" s="18"/>
      <c r="F265" s="18"/>
      <c r="G265" s="18"/>
      <c r="H265" s="18"/>
    </row>
    <row r="266" spans="1:8" ht="15.75">
      <c r="A266" s="20"/>
      <c r="B266" s="106" t="s">
        <v>142</v>
      </c>
      <c r="C266" s="106"/>
      <c r="D266" s="106"/>
      <c r="E266" s="18"/>
      <c r="F266" s="18"/>
      <c r="G266" s="18"/>
      <c r="H266" s="18"/>
    </row>
    <row r="267" spans="1:8" ht="15.75">
      <c r="A267" s="20"/>
      <c r="B267" s="106" t="s">
        <v>170</v>
      </c>
      <c r="C267" s="106"/>
      <c r="D267" s="106"/>
      <c r="E267" s="18"/>
      <c r="F267" s="18"/>
      <c r="G267" s="18"/>
      <c r="H267" s="18"/>
    </row>
    <row r="268" spans="1:8" ht="15.75">
      <c r="A268" s="20"/>
      <c r="B268" s="106" t="s">
        <v>47</v>
      </c>
      <c r="C268" s="106"/>
      <c r="D268" s="106"/>
      <c r="E268" s="18"/>
      <c r="F268" s="18"/>
      <c r="G268" s="18"/>
      <c r="H268" s="18"/>
    </row>
    <row r="269" spans="1:8" ht="15.75">
      <c r="A269" s="20"/>
      <c r="B269" s="311" t="s">
        <v>350</v>
      </c>
      <c r="C269" s="311"/>
      <c r="D269" s="311"/>
      <c r="E269" s="18"/>
      <c r="F269" s="18"/>
      <c r="G269" s="18"/>
      <c r="H269" s="18"/>
    </row>
    <row r="270" spans="1:8" ht="15.75">
      <c r="A270" s="20"/>
      <c r="B270" s="20"/>
      <c r="C270" s="18"/>
      <c r="D270" s="18"/>
      <c r="E270" s="18"/>
      <c r="F270" s="18"/>
      <c r="G270" s="18"/>
      <c r="H270" s="18"/>
    </row>
    <row r="271" spans="1:8" ht="15.75">
      <c r="A271" s="20"/>
      <c r="B271" s="20"/>
      <c r="C271" s="18"/>
      <c r="D271" s="18"/>
      <c r="E271" s="18"/>
      <c r="F271" s="18"/>
      <c r="G271" s="18"/>
      <c r="H271" s="18"/>
    </row>
    <row r="272" spans="1:8" ht="15.75">
      <c r="A272" s="20"/>
      <c r="B272" s="20"/>
      <c r="C272" s="18"/>
      <c r="D272" s="18"/>
      <c r="E272" s="18"/>
      <c r="F272" s="18"/>
      <c r="G272" s="18"/>
      <c r="H272" s="18"/>
    </row>
    <row r="273" spans="1:8" ht="15.75">
      <c r="A273" s="20"/>
      <c r="B273" s="20"/>
      <c r="C273" s="18"/>
      <c r="D273" s="18"/>
      <c r="E273" s="18"/>
      <c r="F273" s="18"/>
      <c r="G273" s="18"/>
      <c r="H273" s="18"/>
    </row>
    <row r="274" spans="1:8" ht="15.75">
      <c r="A274" s="20"/>
      <c r="B274" s="20"/>
      <c r="C274" s="18"/>
      <c r="D274" s="18"/>
      <c r="E274" s="18"/>
      <c r="F274" s="18"/>
      <c r="G274" s="18"/>
      <c r="H274" s="18"/>
    </row>
    <row r="275" spans="1:8" ht="15.75">
      <c r="A275" s="20"/>
      <c r="B275" s="20"/>
      <c r="C275" s="18"/>
      <c r="D275" s="18"/>
      <c r="E275" s="18"/>
      <c r="F275" s="18"/>
      <c r="G275" s="18"/>
      <c r="H275" s="18"/>
    </row>
    <row r="276" spans="1:8" ht="15.75">
      <c r="A276" s="20"/>
      <c r="B276" s="20"/>
      <c r="C276" s="18"/>
      <c r="D276" s="18"/>
      <c r="E276" s="18"/>
      <c r="F276" s="18"/>
      <c r="G276" s="18"/>
      <c r="H276" s="18"/>
    </row>
    <row r="277" spans="1:8" ht="15.75">
      <c r="A277" s="20"/>
      <c r="B277" s="20"/>
      <c r="C277" s="18"/>
      <c r="D277" s="18"/>
      <c r="E277" s="18"/>
      <c r="F277" s="18"/>
      <c r="G277" s="18"/>
      <c r="H277" s="18"/>
    </row>
    <row r="278" spans="1:8" ht="15.75">
      <c r="A278" s="20"/>
      <c r="B278" s="20"/>
      <c r="C278" s="18"/>
      <c r="D278" s="18"/>
      <c r="E278" s="18"/>
      <c r="F278" s="18"/>
      <c r="G278" s="18"/>
      <c r="H278" s="18"/>
    </row>
    <row r="279" spans="1:8" ht="15.75">
      <c r="A279" s="20"/>
      <c r="B279" s="20"/>
      <c r="C279" s="18"/>
      <c r="D279" s="18"/>
      <c r="E279" s="18"/>
      <c r="F279" s="18"/>
      <c r="G279" s="18"/>
      <c r="H279" s="18"/>
    </row>
    <row r="280" spans="1:8" ht="15.75">
      <c r="A280" s="20"/>
      <c r="B280" s="20"/>
      <c r="C280" s="18"/>
      <c r="D280" s="18"/>
      <c r="E280" s="18"/>
      <c r="F280" s="18"/>
      <c r="G280" s="18"/>
      <c r="H280" s="18"/>
    </row>
    <row r="281" spans="1:8" ht="15.75">
      <c r="A281" s="20"/>
      <c r="B281" s="20"/>
      <c r="C281" s="18"/>
      <c r="D281" s="18"/>
      <c r="E281" s="18"/>
      <c r="F281" s="18"/>
      <c r="G281" s="18"/>
      <c r="H281" s="18"/>
    </row>
    <row r="282" spans="1:8" ht="15.75">
      <c r="A282" s="20"/>
      <c r="B282" s="20"/>
      <c r="C282" s="18"/>
      <c r="D282" s="18"/>
      <c r="E282" s="18"/>
      <c r="F282" s="18"/>
      <c r="G282" s="18"/>
      <c r="H282" s="18"/>
    </row>
    <row r="283" spans="1:8" ht="15.75">
      <c r="A283" s="20"/>
      <c r="B283" s="20"/>
      <c r="C283" s="18"/>
      <c r="D283" s="18"/>
      <c r="E283" s="18"/>
      <c r="F283" s="18"/>
      <c r="G283" s="18"/>
      <c r="H283" s="18"/>
    </row>
    <row r="284" spans="1:8" ht="15.75">
      <c r="A284" s="20"/>
      <c r="B284" s="20"/>
      <c r="C284" s="18"/>
      <c r="D284" s="18"/>
      <c r="E284" s="18"/>
      <c r="F284" s="18"/>
      <c r="G284" s="18"/>
      <c r="H284" s="18"/>
    </row>
    <row r="285" spans="1:8" ht="15.75">
      <c r="A285" s="20"/>
      <c r="B285" s="20"/>
      <c r="C285" s="18"/>
      <c r="D285" s="18"/>
      <c r="E285" s="18"/>
      <c r="F285" s="18"/>
      <c r="G285" s="18"/>
      <c r="H285" s="18"/>
    </row>
    <row r="286" spans="1:8" ht="15.75">
      <c r="A286" s="20"/>
      <c r="B286" s="20"/>
      <c r="C286" s="18"/>
      <c r="D286" s="18"/>
      <c r="E286" s="18"/>
      <c r="F286" s="18"/>
      <c r="G286" s="18"/>
      <c r="H286" s="18"/>
    </row>
    <row r="287" spans="1:8" ht="15.75">
      <c r="A287" s="20"/>
      <c r="B287" s="20"/>
      <c r="C287" s="18"/>
      <c r="D287" s="18"/>
      <c r="E287" s="18"/>
      <c r="F287" s="18"/>
      <c r="G287" s="18"/>
      <c r="H287" s="18"/>
    </row>
    <row r="288" spans="1:8" ht="15.75">
      <c r="A288" s="20"/>
      <c r="B288" s="20"/>
      <c r="C288" s="18"/>
      <c r="D288" s="18"/>
      <c r="E288" s="18"/>
      <c r="F288" s="18"/>
      <c r="G288" s="18"/>
      <c r="H288" s="18"/>
    </row>
    <row r="289" spans="1:8" ht="15.75">
      <c r="A289" s="20"/>
      <c r="B289" s="20"/>
      <c r="C289" s="18"/>
      <c r="D289" s="18"/>
      <c r="E289" s="18"/>
      <c r="F289" s="18"/>
      <c r="G289" s="18"/>
      <c r="H289" s="18"/>
    </row>
    <row r="290" spans="1:8" ht="15.75">
      <c r="A290" s="20"/>
      <c r="B290" s="20"/>
      <c r="C290" s="18"/>
      <c r="D290" s="18"/>
      <c r="E290" s="18"/>
      <c r="F290" s="18"/>
      <c r="G290" s="18"/>
      <c r="H290" s="18"/>
    </row>
    <row r="291" spans="1:8" ht="15.75">
      <c r="A291" s="20"/>
      <c r="B291" s="20"/>
      <c r="C291" s="18"/>
      <c r="D291" s="18"/>
      <c r="E291" s="18"/>
      <c r="F291" s="18"/>
      <c r="G291" s="18"/>
      <c r="H291" s="18"/>
    </row>
    <row r="292" spans="1:8" ht="15.75">
      <c r="A292" s="20"/>
      <c r="B292" s="20"/>
      <c r="C292" s="18"/>
      <c r="D292" s="18"/>
      <c r="E292" s="18"/>
      <c r="F292" s="18"/>
      <c r="G292" s="18"/>
      <c r="H292" s="18"/>
    </row>
    <row r="293" spans="1:8" ht="15.75">
      <c r="A293" s="20"/>
      <c r="B293" s="20"/>
      <c r="C293" s="18"/>
      <c r="D293" s="18"/>
      <c r="E293" s="18"/>
      <c r="F293" s="18"/>
      <c r="G293" s="18"/>
      <c r="H293" s="18"/>
    </row>
    <row r="294" spans="1:8" ht="15.75">
      <c r="A294" s="20"/>
      <c r="B294" s="20"/>
      <c r="C294" s="18"/>
      <c r="D294" s="18"/>
      <c r="E294" s="18"/>
      <c r="F294" s="18"/>
      <c r="G294" s="18"/>
      <c r="H294" s="18"/>
    </row>
    <row r="295" spans="1:8" ht="15.75">
      <c r="A295" s="20"/>
      <c r="B295" s="20"/>
      <c r="C295" s="18"/>
      <c r="D295" s="18"/>
      <c r="E295" s="18"/>
      <c r="F295" s="18"/>
      <c r="G295" s="18"/>
      <c r="H295" s="18"/>
    </row>
    <row r="296" spans="1:8" ht="15.75">
      <c r="A296" s="20"/>
      <c r="B296" s="20"/>
      <c r="C296" s="18"/>
      <c r="D296" s="18"/>
      <c r="E296" s="18"/>
      <c r="F296" s="18"/>
      <c r="G296" s="18"/>
      <c r="H296" s="18"/>
    </row>
    <row r="297" spans="1:8" ht="15.75">
      <c r="A297" s="20"/>
      <c r="B297" s="20"/>
      <c r="C297" s="18"/>
      <c r="D297" s="18"/>
      <c r="E297" s="18"/>
      <c r="F297" s="18"/>
      <c r="G297" s="18"/>
      <c r="H297" s="18"/>
    </row>
    <row r="298" spans="1:8" ht="15.75">
      <c r="A298" s="20"/>
      <c r="B298" s="20"/>
      <c r="C298" s="18"/>
      <c r="D298" s="18"/>
      <c r="E298" s="18"/>
      <c r="F298" s="18"/>
      <c r="G298" s="18"/>
      <c r="H298" s="18"/>
    </row>
    <row r="299" spans="1:8" ht="15.75">
      <c r="A299" s="20"/>
      <c r="B299" s="20"/>
      <c r="C299" s="18"/>
      <c r="D299" s="18"/>
      <c r="E299" s="18"/>
      <c r="F299" s="18"/>
      <c r="G299" s="18"/>
      <c r="H299" s="18"/>
    </row>
    <row r="300" spans="1:8" ht="15.75">
      <c r="A300" s="20"/>
      <c r="B300" s="20"/>
      <c r="C300" s="18"/>
      <c r="D300" s="18"/>
      <c r="E300" s="18"/>
      <c r="F300" s="18"/>
      <c r="G300" s="18"/>
      <c r="H300" s="18"/>
    </row>
    <row r="301" spans="1:8" ht="15.75">
      <c r="A301" s="20"/>
      <c r="B301" s="20"/>
      <c r="C301" s="18"/>
      <c r="D301" s="18"/>
      <c r="E301" s="18"/>
      <c r="F301" s="18"/>
      <c r="G301" s="18"/>
      <c r="H301" s="18"/>
    </row>
    <row r="302" spans="1:8" ht="15.75">
      <c r="A302" s="20"/>
      <c r="B302" s="20"/>
      <c r="C302" s="18"/>
      <c r="D302" s="18"/>
      <c r="E302" s="18"/>
      <c r="F302" s="18"/>
      <c r="G302" s="18"/>
      <c r="H302" s="18"/>
    </row>
    <row r="303" spans="1:8" ht="15.75">
      <c r="A303" s="20"/>
      <c r="B303" s="20"/>
      <c r="C303" s="18"/>
      <c r="D303" s="18"/>
      <c r="E303" s="18"/>
      <c r="F303" s="18"/>
      <c r="G303" s="18"/>
      <c r="H303" s="18"/>
    </row>
    <row r="304" spans="1:8" ht="15.75">
      <c r="A304" s="20"/>
      <c r="B304" s="20"/>
      <c r="C304" s="18"/>
      <c r="D304" s="18"/>
      <c r="E304" s="18"/>
      <c r="F304" s="18"/>
      <c r="G304" s="18"/>
      <c r="H304" s="18"/>
    </row>
    <row r="305" spans="1:8" ht="15.75">
      <c r="A305" s="20"/>
      <c r="B305" s="20"/>
      <c r="C305" s="18"/>
      <c r="D305" s="18"/>
      <c r="E305" s="18"/>
      <c r="F305" s="18"/>
      <c r="G305" s="18"/>
      <c r="H305" s="18"/>
    </row>
    <row r="306" spans="1:8" ht="15.75">
      <c r="A306" s="20"/>
      <c r="B306" s="20"/>
      <c r="C306" s="18"/>
      <c r="D306" s="18"/>
      <c r="E306" s="18"/>
      <c r="F306" s="18"/>
      <c r="G306" s="18"/>
      <c r="H306" s="18"/>
    </row>
    <row r="307" spans="1:8" ht="15.75">
      <c r="A307" s="20"/>
      <c r="B307" s="20"/>
      <c r="C307" s="18"/>
      <c r="D307" s="18"/>
      <c r="E307" s="18"/>
      <c r="F307" s="18"/>
      <c r="G307" s="18"/>
      <c r="H307" s="18"/>
    </row>
    <row r="308" spans="1:8" ht="15.75">
      <c r="A308" s="20"/>
      <c r="B308" s="20"/>
      <c r="C308" s="18"/>
      <c r="D308" s="18"/>
      <c r="E308" s="18"/>
      <c r="F308" s="18"/>
      <c r="G308" s="18"/>
      <c r="H308" s="18"/>
    </row>
    <row r="309" spans="1:8" ht="15.75">
      <c r="A309" s="20"/>
      <c r="B309" s="20"/>
      <c r="C309" s="18"/>
      <c r="D309" s="18"/>
      <c r="E309" s="18"/>
      <c r="F309" s="18"/>
      <c r="G309" s="18"/>
      <c r="H309" s="18"/>
    </row>
    <row r="310" spans="1:8" ht="15.75">
      <c r="A310" s="20"/>
      <c r="B310" s="20"/>
      <c r="C310" s="18"/>
      <c r="D310" s="18"/>
      <c r="E310" s="18"/>
      <c r="F310" s="18"/>
      <c r="G310" s="18"/>
      <c r="H310" s="18"/>
    </row>
    <row r="311" spans="1:8" ht="15.75">
      <c r="A311" s="20"/>
      <c r="B311" s="20"/>
      <c r="C311" s="18"/>
      <c r="D311" s="18"/>
      <c r="E311" s="18"/>
      <c r="F311" s="18"/>
      <c r="G311" s="18"/>
      <c r="H311" s="18"/>
    </row>
    <row r="312" spans="1:8" ht="15.75">
      <c r="A312" s="20"/>
      <c r="B312" s="20"/>
      <c r="C312" s="18"/>
      <c r="D312" s="18"/>
      <c r="E312" s="18"/>
      <c r="F312" s="18"/>
      <c r="G312" s="18"/>
      <c r="H312" s="18"/>
    </row>
    <row r="313" spans="1:8" ht="15.75">
      <c r="A313" s="20"/>
      <c r="B313" s="20"/>
      <c r="C313" s="18"/>
      <c r="D313" s="18"/>
      <c r="E313" s="18"/>
      <c r="F313" s="18"/>
      <c r="G313" s="18"/>
      <c r="H313" s="18"/>
    </row>
    <row r="314" spans="1:8" ht="15.75">
      <c r="A314" s="20"/>
      <c r="B314" s="20"/>
      <c r="C314" s="18"/>
      <c r="D314" s="18"/>
      <c r="E314" s="18"/>
      <c r="F314" s="18"/>
      <c r="G314" s="18"/>
      <c r="H314" s="18"/>
    </row>
    <row r="315" spans="1:8" ht="15.75">
      <c r="A315" s="20"/>
      <c r="B315" s="20"/>
      <c r="C315" s="18"/>
      <c r="D315" s="18"/>
      <c r="E315" s="18"/>
      <c r="F315" s="18"/>
      <c r="G315" s="18"/>
      <c r="H315" s="18"/>
    </row>
    <row r="316" spans="1:8" ht="15.75">
      <c r="A316" s="20"/>
      <c r="B316" s="20"/>
      <c r="C316" s="18"/>
      <c r="D316" s="18"/>
      <c r="E316" s="18"/>
      <c r="F316" s="18"/>
      <c r="G316" s="18"/>
      <c r="H316" s="18"/>
    </row>
    <row r="317" spans="1:8" ht="15.75">
      <c r="A317" s="20"/>
      <c r="B317" s="20"/>
      <c r="C317" s="18"/>
      <c r="D317" s="18"/>
      <c r="E317" s="18"/>
      <c r="F317" s="18"/>
      <c r="G317" s="18"/>
      <c r="H317" s="18"/>
    </row>
    <row r="318" spans="1:8" ht="15.75">
      <c r="A318" s="20"/>
      <c r="B318" s="20"/>
      <c r="C318" s="18"/>
      <c r="D318" s="18"/>
      <c r="E318" s="18"/>
      <c r="F318" s="18"/>
      <c r="G318" s="18"/>
      <c r="H318" s="18"/>
    </row>
    <row r="319" spans="1:8" ht="15.75">
      <c r="A319" s="20"/>
      <c r="B319" s="20"/>
      <c r="C319" s="18"/>
      <c r="D319" s="18"/>
      <c r="E319" s="18"/>
      <c r="F319" s="18"/>
      <c r="G319" s="18"/>
      <c r="H319" s="18"/>
    </row>
    <row r="320" spans="1:8" ht="15.75">
      <c r="A320" s="20"/>
      <c r="B320" s="20"/>
      <c r="C320" s="18"/>
      <c r="D320" s="18"/>
      <c r="E320" s="18"/>
      <c r="F320" s="18"/>
      <c r="G320" s="18"/>
      <c r="H320" s="18"/>
    </row>
    <row r="321" spans="1:8" ht="15.75">
      <c r="A321" s="20"/>
      <c r="B321" s="20"/>
      <c r="C321" s="18"/>
      <c r="D321" s="18"/>
      <c r="E321" s="18"/>
      <c r="F321" s="18"/>
      <c r="G321" s="18"/>
      <c r="H321" s="18"/>
    </row>
    <row r="322" spans="1:8" ht="15.75">
      <c r="A322" s="20"/>
      <c r="B322" s="20"/>
      <c r="C322" s="18"/>
      <c r="D322" s="18"/>
      <c r="E322" s="18"/>
      <c r="F322" s="18"/>
      <c r="G322" s="18"/>
      <c r="H322" s="18"/>
    </row>
    <row r="323" spans="1:8" ht="15.75">
      <c r="A323" s="20"/>
      <c r="B323" s="20"/>
      <c r="C323" s="18"/>
      <c r="D323" s="18"/>
      <c r="E323" s="18"/>
      <c r="F323" s="18"/>
      <c r="G323" s="18"/>
      <c r="H323" s="18"/>
    </row>
    <row r="324" spans="1:8" ht="15.75">
      <c r="A324" s="20"/>
      <c r="B324" s="20"/>
      <c r="C324" s="18"/>
      <c r="D324" s="18"/>
      <c r="E324" s="18"/>
      <c r="F324" s="18"/>
      <c r="G324" s="18"/>
      <c r="H324" s="18"/>
    </row>
    <row r="325" spans="1:8" ht="15.75">
      <c r="A325" s="20"/>
      <c r="B325" s="20"/>
      <c r="C325" s="18"/>
      <c r="D325" s="18"/>
      <c r="E325" s="18"/>
      <c r="F325" s="18"/>
      <c r="G325" s="18"/>
      <c r="H325" s="18"/>
    </row>
    <row r="326" spans="1:8" ht="15.75">
      <c r="A326" s="20"/>
      <c r="B326" s="20"/>
      <c r="C326" s="18"/>
      <c r="D326" s="18"/>
      <c r="E326" s="18"/>
      <c r="F326" s="18"/>
      <c r="G326" s="18"/>
      <c r="H326" s="18"/>
    </row>
    <row r="327" spans="1:8" ht="15.75">
      <c r="A327" s="20"/>
      <c r="B327" s="20"/>
      <c r="C327" s="18"/>
      <c r="D327" s="18"/>
      <c r="E327" s="18"/>
      <c r="F327" s="18"/>
      <c r="G327" s="18"/>
      <c r="H327" s="18"/>
    </row>
    <row r="328" spans="1:8" ht="15.75">
      <c r="A328" s="20"/>
      <c r="B328" s="20"/>
      <c r="C328" s="18"/>
      <c r="D328" s="18"/>
      <c r="E328" s="18"/>
      <c r="F328" s="18"/>
      <c r="G328" s="18"/>
      <c r="H328" s="18"/>
    </row>
    <row r="329" spans="1:8" ht="15.75">
      <c r="A329" s="20"/>
      <c r="B329" s="20"/>
      <c r="C329" s="18"/>
      <c r="D329" s="18"/>
      <c r="E329" s="18"/>
      <c r="F329" s="18"/>
      <c r="G329" s="18"/>
      <c r="H329" s="18"/>
    </row>
    <row r="330" spans="1:8" ht="15.75">
      <c r="A330" s="20"/>
      <c r="B330" s="20"/>
      <c r="C330" s="18"/>
      <c r="D330" s="18"/>
      <c r="E330" s="18"/>
      <c r="F330" s="18"/>
      <c r="G330" s="18"/>
      <c r="H330" s="18"/>
    </row>
    <row r="331" spans="1:8" ht="15.75">
      <c r="A331" s="20"/>
      <c r="B331" s="20"/>
      <c r="C331" s="18"/>
      <c r="D331" s="18"/>
      <c r="E331" s="18"/>
      <c r="F331" s="18"/>
      <c r="G331" s="18"/>
      <c r="H331" s="18"/>
    </row>
    <row r="332" spans="1:8" ht="15.75">
      <c r="A332" s="20"/>
      <c r="B332" s="20"/>
      <c r="C332" s="18"/>
      <c r="D332" s="18"/>
      <c r="E332" s="18"/>
      <c r="F332" s="18"/>
      <c r="G332" s="18"/>
      <c r="H332" s="18"/>
    </row>
    <row r="333" spans="1:8" ht="15.75">
      <c r="A333" s="20"/>
      <c r="B333" s="20"/>
      <c r="C333" s="18"/>
      <c r="D333" s="18"/>
      <c r="E333" s="18"/>
      <c r="F333" s="18"/>
      <c r="G333" s="18"/>
      <c r="H333" s="18"/>
    </row>
    <row r="334" spans="1:8" ht="15.75">
      <c r="A334" s="20"/>
      <c r="B334" s="20"/>
      <c r="C334" s="18"/>
      <c r="D334" s="18"/>
      <c r="E334" s="18"/>
      <c r="F334" s="18"/>
      <c r="G334" s="18"/>
      <c r="H334" s="18"/>
    </row>
    <row r="335" spans="1:5" ht="15.75">
      <c r="A335" s="20"/>
      <c r="B335" s="20"/>
      <c r="C335" s="18"/>
      <c r="D335" s="18"/>
      <c r="E335" s="18"/>
    </row>
    <row r="336" spans="2:5" ht="15.75">
      <c r="B336" s="20"/>
      <c r="C336" s="18"/>
      <c r="D336" s="18"/>
      <c r="E336" s="18"/>
    </row>
    <row r="337" spans="2:5" ht="15.75">
      <c r="B337" s="20"/>
      <c r="C337" s="18"/>
      <c r="D337" s="18"/>
      <c r="E337" s="18"/>
    </row>
    <row r="338" spans="2:5" ht="15.75">
      <c r="B338" s="20"/>
      <c r="C338" s="18"/>
      <c r="D338" s="18"/>
      <c r="E338" s="18"/>
    </row>
    <row r="339" ht="15.75">
      <c r="E339" s="18"/>
    </row>
    <row r="340" ht="15.75">
      <c r="E340" s="18"/>
    </row>
    <row r="341" ht="15.75">
      <c r="E341" s="18"/>
    </row>
    <row r="342" ht="15.75">
      <c r="E342" s="18"/>
    </row>
  </sheetData>
  <sheetProtection/>
  <mergeCells count="167">
    <mergeCell ref="B174:C174"/>
    <mergeCell ref="D174:E174"/>
    <mergeCell ref="F174:G174"/>
    <mergeCell ref="H174:I174"/>
    <mergeCell ref="H171:I171"/>
    <mergeCell ref="B172:C172"/>
    <mergeCell ref="D172:E172"/>
    <mergeCell ref="F172:G172"/>
    <mergeCell ref="H172:I172"/>
    <mergeCell ref="B173:C173"/>
    <mergeCell ref="D173:E173"/>
    <mergeCell ref="F173:G173"/>
    <mergeCell ref="H173:I173"/>
    <mergeCell ref="B124:I124"/>
    <mergeCell ref="B62:H62"/>
    <mergeCell ref="B59:I59"/>
    <mergeCell ref="B61:H61"/>
    <mergeCell ref="B81:I81"/>
    <mergeCell ref="B65:H65"/>
    <mergeCell ref="B66:I66"/>
    <mergeCell ref="A8:I8"/>
    <mergeCell ref="A9:I9"/>
    <mergeCell ref="A10:I10"/>
    <mergeCell ref="A11:I11"/>
    <mergeCell ref="C12:H12"/>
    <mergeCell ref="B15:I15"/>
    <mergeCell ref="B14:I14"/>
    <mergeCell ref="B27:I27"/>
    <mergeCell ref="B29:I29"/>
    <mergeCell ref="B30:I30"/>
    <mergeCell ref="B31:I31"/>
    <mergeCell ref="B16:I16"/>
    <mergeCell ref="B17:I17"/>
    <mergeCell ref="B18:I23"/>
    <mergeCell ref="B25:I25"/>
    <mergeCell ref="B26:I26"/>
    <mergeCell ref="B32:I32"/>
    <mergeCell ref="B34:I51"/>
    <mergeCell ref="B54:H54"/>
    <mergeCell ref="B55:H55"/>
    <mergeCell ref="B58:H58"/>
    <mergeCell ref="C63:H63"/>
    <mergeCell ref="B76:H76"/>
    <mergeCell ref="B77:I77"/>
    <mergeCell ref="B78:C78"/>
    <mergeCell ref="B80:H80"/>
    <mergeCell ref="B83:H83"/>
    <mergeCell ref="D84:E84"/>
    <mergeCell ref="F84:G84"/>
    <mergeCell ref="H84:K84"/>
    <mergeCell ref="B82:I82"/>
    <mergeCell ref="D85:E85"/>
    <mergeCell ref="F85:G85"/>
    <mergeCell ref="H85:I85"/>
    <mergeCell ref="J85:K85"/>
    <mergeCell ref="D86:E86"/>
    <mergeCell ref="F86:G86"/>
    <mergeCell ref="H86:I86"/>
    <mergeCell ref="J86:K86"/>
    <mergeCell ref="B87:C87"/>
    <mergeCell ref="B88:C88"/>
    <mergeCell ref="B89:C89"/>
    <mergeCell ref="B93:H93"/>
    <mergeCell ref="B94:I94"/>
    <mergeCell ref="B96:H96"/>
    <mergeCell ref="B97:I97"/>
    <mergeCell ref="B100:E100"/>
    <mergeCell ref="B105:H105"/>
    <mergeCell ref="C106:D106"/>
    <mergeCell ref="G106:H107"/>
    <mergeCell ref="C107:D107"/>
    <mergeCell ref="C108:D108"/>
    <mergeCell ref="C109:D109"/>
    <mergeCell ref="C110:D110"/>
    <mergeCell ref="C111:D111"/>
    <mergeCell ref="B112:I112"/>
    <mergeCell ref="C115:D115"/>
    <mergeCell ref="G115:H116"/>
    <mergeCell ref="C116:D116"/>
    <mergeCell ref="B114:H114"/>
    <mergeCell ref="C117:D117"/>
    <mergeCell ref="C118:D118"/>
    <mergeCell ref="C119:D119"/>
    <mergeCell ref="C120:D120"/>
    <mergeCell ref="B121:I121"/>
    <mergeCell ref="B123:H123"/>
    <mergeCell ref="B125:I125"/>
    <mergeCell ref="B127:H127"/>
    <mergeCell ref="B129:H129"/>
    <mergeCell ref="B131:D131"/>
    <mergeCell ref="B135:D135"/>
    <mergeCell ref="B136:C136"/>
    <mergeCell ref="B126:H126"/>
    <mergeCell ref="B137:C137"/>
    <mergeCell ref="B138:D138"/>
    <mergeCell ref="B139:I139"/>
    <mergeCell ref="B141:H141"/>
    <mergeCell ref="B142:I142"/>
    <mergeCell ref="B145:I145"/>
    <mergeCell ref="B144:I144"/>
    <mergeCell ref="C146:I146"/>
    <mergeCell ref="C148:I148"/>
    <mergeCell ref="C149:I149"/>
    <mergeCell ref="C150:I150"/>
    <mergeCell ref="C152:I152"/>
    <mergeCell ref="C153:I153"/>
    <mergeCell ref="C154:I154"/>
    <mergeCell ref="C156:I156"/>
    <mergeCell ref="C158:I158"/>
    <mergeCell ref="B160:I160"/>
    <mergeCell ref="B162:I162"/>
    <mergeCell ref="C164:I164"/>
    <mergeCell ref="C166:I166"/>
    <mergeCell ref="B168:I168"/>
    <mergeCell ref="B170:C170"/>
    <mergeCell ref="D170:E170"/>
    <mergeCell ref="F170:G170"/>
    <mergeCell ref="B177:H177"/>
    <mergeCell ref="H170:I170"/>
    <mergeCell ref="B171:C171"/>
    <mergeCell ref="D171:E171"/>
    <mergeCell ref="F171:G171"/>
    <mergeCell ref="B178:H178"/>
    <mergeCell ref="B182:C182"/>
    <mergeCell ref="B187:H187"/>
    <mergeCell ref="B188:I188"/>
    <mergeCell ref="B183:C183"/>
    <mergeCell ref="B191:H191"/>
    <mergeCell ref="B192:I192"/>
    <mergeCell ref="B194:C194"/>
    <mergeCell ref="C201:D201"/>
    <mergeCell ref="C203:E203"/>
    <mergeCell ref="C204:E204"/>
    <mergeCell ref="C213:E213"/>
    <mergeCell ref="C215:E215"/>
    <mergeCell ref="B221:F221"/>
    <mergeCell ref="B226:E226"/>
    <mergeCell ref="B227:C227"/>
    <mergeCell ref="B228:C228"/>
    <mergeCell ref="B248:D248"/>
    <mergeCell ref="B249:D249"/>
    <mergeCell ref="B230:E230"/>
    <mergeCell ref="B232:C232"/>
    <mergeCell ref="B234:F234"/>
    <mergeCell ref="B241:D241"/>
    <mergeCell ref="B242:D242"/>
    <mergeCell ref="B243:D243"/>
    <mergeCell ref="B259:D259"/>
    <mergeCell ref="B260:I260"/>
    <mergeCell ref="B264:D264"/>
    <mergeCell ref="B269:D269"/>
    <mergeCell ref="B250:D250"/>
    <mergeCell ref="B251:D251"/>
    <mergeCell ref="B252:D252"/>
    <mergeCell ref="B253:D253"/>
    <mergeCell ref="B254:D254"/>
    <mergeCell ref="B255:D255"/>
    <mergeCell ref="B68:C68"/>
    <mergeCell ref="B69:C69"/>
    <mergeCell ref="B72:I72"/>
    <mergeCell ref="C205:E205"/>
    <mergeCell ref="C206:E206"/>
    <mergeCell ref="B257:I257"/>
    <mergeCell ref="B244:E244"/>
    <mergeCell ref="B245:D245"/>
    <mergeCell ref="B246:D246"/>
    <mergeCell ref="B247:E247"/>
  </mergeCells>
  <printOptions/>
  <pageMargins left="0.62992125984252" right="0.393700787401575" top="0.590551181102362" bottom="0.354330708661417" header="0.393700787401575" footer="0.196850393700787"/>
  <pageSetup fitToHeight="4" horizontalDpi="600" verticalDpi="600" orientation="portrait" scale="70" r:id="rId2"/>
  <headerFooter alignWithMargins="0">
    <oddFooter>&amp;CPage &amp;P of &amp;N</oddFooter>
  </headerFooter>
  <rowBreaks count="4" manualBreakCount="4">
    <brk id="44" max="8" man="1"/>
    <brk id="95" max="8" man="1"/>
    <brk id="128" max="8" man="1"/>
    <brk id="16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ccmuser</cp:lastModifiedBy>
  <cp:lastPrinted>2015-11-18T00:44:02Z</cp:lastPrinted>
  <dcterms:created xsi:type="dcterms:W3CDTF">2002-11-14T19:07:56Z</dcterms:created>
  <dcterms:modified xsi:type="dcterms:W3CDTF">2015-11-24T04:43:41Z</dcterms:modified>
  <cp:category/>
  <cp:version/>
  <cp:contentType/>
  <cp:contentStatus/>
</cp:coreProperties>
</file>